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Протеражовані питання\"/>
    </mc:Choice>
  </mc:AlternateContent>
  <bookViews>
    <workbookView xWindow="0" yWindow="0" windowWidth="19200" windowHeight="11460" tabRatio="837" firstSheet="2" activeTab="7"/>
  </bookViews>
  <sheets>
    <sheet name="Осн. фін. пок." sheetId="14" r:id="rId1"/>
    <sheet name="I. Фін результат" sheetId="20" r:id="rId2"/>
    <sheet name="ІІ. Розр. з бюджетом" sheetId="19" r:id="rId3"/>
    <sheet name="ІІІ. Рух грош. коштів" sheetId="18" r:id="rId4"/>
    <sheet name="IV. Кап. інвестиції" sheetId="3" r:id="rId5"/>
    <sheet name=" V. Коефіцієнти" sheetId="11" r:id="rId6"/>
    <sheet name="6.1. Інша інфо_1" sheetId="10" r:id="rId7"/>
    <sheet name="6.2. Інша інфо_2" sheetId="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5">' V. Коефіцієнти'!$5:$5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_xlnm.Print_Titles" localSheetId="0">'Осн. фін. пок.'!$37:$39</definedName>
    <definedName name="Заголовки_для_печати_МИ">'[28]1993'!$A$1:$IV$3,'[28]1993'!$A$1:$A$65536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5">' V. Коефіцієнти'!$A$1:$H$27</definedName>
    <definedName name="_xlnm.Print_Area" localSheetId="6">'6.1. Інша інфо_1'!$A$1:$O$77</definedName>
    <definedName name="_xlnm.Print_Area" localSheetId="7">'6.2. Інша інфо_2'!$A$1:$AE$59</definedName>
    <definedName name="_xlnm.Print_Area" localSheetId="4">'IV. Кап. інвестиції'!$A$1:$J$17</definedName>
    <definedName name="_xlnm.Print_Area" localSheetId="2">'ІІ. Розр. з бюджетом'!$A$1:$J$48</definedName>
    <definedName name="_xlnm.Print_Area" localSheetId="3">'ІІІ. Рух грош. коштів'!$A$1:$J$75</definedName>
    <definedName name="_xlnm.Print_Area" localSheetId="0">'Осн. фін. пок.'!$A$1:$J$131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</workbook>
</file>

<file path=xl/calcChain.xml><?xml version="1.0" encoding="utf-8"?>
<calcChain xmlns="http://schemas.openxmlformats.org/spreadsheetml/2006/main">
  <c r="D19" i="10" l="1"/>
  <c r="D23" i="10" s="1"/>
  <c r="J67" i="10"/>
  <c r="G67" i="10"/>
  <c r="D67" i="10"/>
  <c r="M67" i="10" s="1"/>
  <c r="M64" i="10"/>
  <c r="M61" i="10"/>
  <c r="M58" i="10"/>
  <c r="K52" i="10"/>
  <c r="M43" i="10"/>
  <c r="H26" i="10"/>
  <c r="F26" i="10"/>
  <c r="D26" i="10"/>
  <c r="J25" i="10"/>
  <c r="N25" i="10" s="1"/>
  <c r="H25" i="10"/>
  <c r="L25" i="10" s="1"/>
  <c r="F25" i="10"/>
  <c r="D25" i="10"/>
  <c r="J24" i="10"/>
  <c r="H24" i="10"/>
  <c r="F24" i="10"/>
  <c r="D24" i="10"/>
  <c r="J23" i="10"/>
  <c r="L23" i="10" s="1"/>
  <c r="H23" i="10"/>
  <c r="F23" i="10"/>
  <c r="N22" i="10"/>
  <c r="L22" i="10"/>
  <c r="N21" i="10"/>
  <c r="L21" i="10"/>
  <c r="N20" i="10"/>
  <c r="L20" i="10"/>
  <c r="L19" i="10"/>
  <c r="N18" i="10"/>
  <c r="L18" i="10"/>
  <c r="N17" i="10"/>
  <c r="L17" i="10"/>
  <c r="N16" i="10"/>
  <c r="L16" i="10"/>
  <c r="J15" i="10"/>
  <c r="L15" i="10" s="1"/>
  <c r="H15" i="10"/>
  <c r="F15" i="10"/>
  <c r="D15" i="10"/>
  <c r="J14" i="10"/>
  <c r="L14" i="10" s="1"/>
  <c r="N13" i="10"/>
  <c r="L13" i="10"/>
  <c r="N12" i="10"/>
  <c r="L12" i="10"/>
  <c r="N11" i="10"/>
  <c r="L11" i="10"/>
  <c r="D18" i="11"/>
  <c r="D17" i="11"/>
  <c r="G11" i="11"/>
  <c r="E11" i="11"/>
  <c r="D11" i="11"/>
  <c r="G8" i="11"/>
  <c r="F8" i="11"/>
  <c r="E8" i="11"/>
  <c r="D8" i="11"/>
  <c r="G7" i="11"/>
  <c r="F7" i="11"/>
  <c r="E7" i="11"/>
  <c r="D7" i="11"/>
  <c r="N15" i="10" l="1"/>
  <c r="L24" i="10"/>
  <c r="N23" i="10"/>
  <c r="N19" i="10"/>
  <c r="J26" i="10"/>
  <c r="N14" i="10"/>
  <c r="N24" i="10"/>
  <c r="G110" i="20"/>
  <c r="H110" i="20"/>
  <c r="I110" i="20"/>
  <c r="J110" i="20"/>
  <c r="D110" i="20"/>
  <c r="E110" i="20"/>
  <c r="F110" i="20"/>
  <c r="C110" i="20"/>
  <c r="C29" i="20"/>
  <c r="L26" i="10" l="1"/>
  <c r="N26" i="10"/>
  <c r="F42" i="14"/>
  <c r="C8" i="20"/>
  <c r="E8" i="20"/>
  <c r="E7" i="20"/>
  <c r="C12" i="20"/>
  <c r="D12" i="20"/>
  <c r="C21" i="20" l="1"/>
  <c r="F22" i="20"/>
  <c r="F26" i="20"/>
  <c r="F27" i="20"/>
  <c r="C28" i="20"/>
  <c r="F31" i="20"/>
  <c r="F32" i="20"/>
  <c r="F34" i="20"/>
  <c r="F41" i="20"/>
  <c r="F42" i="20"/>
  <c r="F45" i="20"/>
  <c r="F46" i="20"/>
  <c r="F50" i="20"/>
  <c r="F53" i="20"/>
  <c r="F54" i="20"/>
  <c r="F55" i="20"/>
  <c r="F56" i="20"/>
  <c r="F57" i="20"/>
  <c r="F58" i="20"/>
  <c r="F60" i="20"/>
  <c r="F62" i="20"/>
  <c r="F97" i="20" s="1"/>
  <c r="F63" i="20"/>
  <c r="F99" i="20" s="1"/>
  <c r="F64" i="20"/>
  <c r="C65" i="20"/>
  <c r="C92" i="20" s="1"/>
  <c r="F66" i="20"/>
  <c r="F98" i="20" s="1"/>
  <c r="F67" i="20"/>
  <c r="F100" i="20" s="1"/>
  <c r="F68" i="20"/>
  <c r="F69" i="20"/>
  <c r="F70" i="20"/>
  <c r="D72" i="20"/>
  <c r="F73" i="20"/>
  <c r="F74" i="20"/>
  <c r="F76" i="20"/>
  <c r="F78" i="20"/>
  <c r="D80" i="20"/>
  <c r="D92" i="20" s="1"/>
  <c r="E80" i="20"/>
  <c r="E83" i="20" s="1"/>
  <c r="E88" i="20" s="1"/>
  <c r="G80" i="20"/>
  <c r="H80" i="20"/>
  <c r="I80" i="20"/>
  <c r="J80" i="20"/>
  <c r="F81" i="20"/>
  <c r="F82" i="20"/>
  <c r="F84" i="20"/>
  <c r="F85" i="20"/>
  <c r="F86" i="20"/>
  <c r="F87" i="20"/>
  <c r="G88" i="20"/>
  <c r="H88" i="20"/>
  <c r="I88" i="20"/>
  <c r="J88" i="20"/>
  <c r="C91" i="20"/>
  <c r="D91" i="20"/>
  <c r="E91" i="20"/>
  <c r="F93" i="20"/>
  <c r="C97" i="20"/>
  <c r="D97" i="20"/>
  <c r="E97" i="20"/>
  <c r="G97" i="20"/>
  <c r="H97" i="20"/>
  <c r="I97" i="20"/>
  <c r="J97" i="20"/>
  <c r="C98" i="20"/>
  <c r="D98" i="20"/>
  <c r="E98" i="20"/>
  <c r="G98" i="20"/>
  <c r="H98" i="20"/>
  <c r="I98" i="20"/>
  <c r="J98" i="20"/>
  <c r="C99" i="20"/>
  <c r="D99" i="20"/>
  <c r="E99" i="20"/>
  <c r="G99" i="20"/>
  <c r="H99" i="20"/>
  <c r="I99" i="20"/>
  <c r="J99" i="20"/>
  <c r="C100" i="20"/>
  <c r="D100" i="20"/>
  <c r="E100" i="20"/>
  <c r="G100" i="20"/>
  <c r="H100" i="20"/>
  <c r="I100" i="20"/>
  <c r="J100" i="20"/>
  <c r="C88" i="14"/>
  <c r="H101" i="20" l="1"/>
  <c r="E101" i="20"/>
  <c r="G101" i="20"/>
  <c r="J101" i="20"/>
  <c r="I101" i="20"/>
  <c r="D83" i="20"/>
  <c r="D88" i="20" s="1"/>
  <c r="F88" i="20" s="1"/>
  <c r="F80" i="20"/>
  <c r="C72" i="20"/>
  <c r="F101" i="20"/>
  <c r="D101" i="20" s="1"/>
  <c r="I26" i="18"/>
  <c r="H26" i="18"/>
  <c r="G26" i="18"/>
  <c r="I66" i="14"/>
  <c r="F30" i="18"/>
  <c r="F29" i="18"/>
  <c r="F11" i="18"/>
  <c r="C95" i="20" l="1"/>
  <c r="C101" i="20" s="1"/>
  <c r="C83" i="20"/>
  <c r="C88" i="20" s="1"/>
  <c r="F34" i="19"/>
  <c r="F33" i="19"/>
  <c r="F32" i="19"/>
  <c r="F29" i="19"/>
  <c r="F28" i="19"/>
  <c r="F26" i="19"/>
  <c r="F24" i="19"/>
  <c r="F23" i="19"/>
  <c r="F8" i="19"/>
  <c r="F41" i="14"/>
  <c r="F43" i="14" l="1"/>
  <c r="E41" i="14" l="1"/>
  <c r="E42" i="14"/>
  <c r="C18" i="18" l="1"/>
  <c r="C26" i="18"/>
  <c r="C38" i="18" l="1"/>
  <c r="C66" i="14"/>
  <c r="C41" i="14" l="1"/>
  <c r="D41" i="14"/>
  <c r="C42" i="14"/>
  <c r="D42" i="14"/>
  <c r="C44" i="14"/>
  <c r="C43" i="14" l="1"/>
  <c r="F123" i="14"/>
  <c r="F124" i="14" l="1"/>
  <c r="D26" i="18" l="1"/>
  <c r="F26" i="18" s="1"/>
  <c r="D73" i="14"/>
  <c r="D67" i="14"/>
  <c r="D68" i="14"/>
  <c r="D74" i="14"/>
  <c r="D88" i="14"/>
  <c r="D119" i="14"/>
  <c r="D120" i="14"/>
  <c r="D121" i="14"/>
  <c r="D122" i="14"/>
  <c r="D123" i="14"/>
  <c r="D127" i="14"/>
  <c r="D124" i="14"/>
  <c r="D125" i="14"/>
  <c r="D126" i="14"/>
  <c r="D66" i="14" l="1"/>
  <c r="F81" i="14"/>
  <c r="F74" i="14"/>
  <c r="C123" i="14"/>
  <c r="O53" i="9"/>
  <c r="Q53" i="9"/>
  <c r="S53" i="9"/>
  <c r="M46" i="9"/>
  <c r="G53" i="9"/>
  <c r="I53" i="9"/>
  <c r="K53" i="9"/>
  <c r="E53" i="9"/>
  <c r="AC20" i="9"/>
  <c r="AC21" i="9"/>
  <c r="AC22" i="9"/>
  <c r="W23" i="9"/>
  <c r="Q23" i="9"/>
  <c r="AC19" i="9"/>
  <c r="Z20" i="9"/>
  <c r="Z21" i="9"/>
  <c r="Z22" i="9"/>
  <c r="T23" i="9"/>
  <c r="Z19" i="9"/>
  <c r="AC8" i="9"/>
  <c r="AC9" i="9"/>
  <c r="AC10" i="9"/>
  <c r="V11" i="9"/>
  <c r="N11" i="9"/>
  <c r="AC7" i="9"/>
  <c r="Z8" i="9"/>
  <c r="Z9" i="9"/>
  <c r="Z10" i="9"/>
  <c r="R11" i="9"/>
  <c r="Z7" i="9"/>
  <c r="G114" i="14"/>
  <c r="H114" i="14"/>
  <c r="I114" i="14"/>
  <c r="J114" i="14"/>
  <c r="G110" i="14"/>
  <c r="H110" i="14"/>
  <c r="I110" i="14"/>
  <c r="J110" i="14"/>
  <c r="C114" i="14"/>
  <c r="D114" i="14"/>
  <c r="E114" i="14"/>
  <c r="C110" i="14"/>
  <c r="D110" i="14"/>
  <c r="E110" i="14"/>
  <c r="F115" i="14"/>
  <c r="F116" i="14"/>
  <c r="F117" i="14"/>
  <c r="F111" i="14"/>
  <c r="F112" i="14"/>
  <c r="F113" i="14"/>
  <c r="F125" i="14"/>
  <c r="C125" i="14"/>
  <c r="F126" i="14"/>
  <c r="C126" i="14"/>
  <c r="F127" i="14"/>
  <c r="C127" i="14"/>
  <c r="E125" i="14"/>
  <c r="E126" i="14"/>
  <c r="E127" i="14"/>
  <c r="E124" i="14"/>
  <c r="E123" i="14"/>
  <c r="F121" i="14"/>
  <c r="F122" i="14"/>
  <c r="F120" i="14"/>
  <c r="E121" i="14"/>
  <c r="E122" i="14"/>
  <c r="E120" i="14"/>
  <c r="C121" i="14"/>
  <c r="C122" i="14"/>
  <c r="C120" i="14"/>
  <c r="D47" i="14"/>
  <c r="D51" i="14"/>
  <c r="D52" i="14"/>
  <c r="D53" i="14"/>
  <c r="D54" i="14"/>
  <c r="D58" i="14"/>
  <c r="D59" i="14"/>
  <c r="D60" i="14"/>
  <c r="D61" i="14"/>
  <c r="E47" i="14"/>
  <c r="E51" i="14"/>
  <c r="E52" i="14"/>
  <c r="E53" i="14"/>
  <c r="E54" i="14"/>
  <c r="E58" i="14"/>
  <c r="E59" i="14"/>
  <c r="E60" i="14"/>
  <c r="E61" i="14"/>
  <c r="C45" i="14"/>
  <c r="C46" i="14"/>
  <c r="C47" i="14"/>
  <c r="C52" i="14"/>
  <c r="C54" i="14"/>
  <c r="C51" i="14"/>
  <c r="C53" i="14"/>
  <c r="C55" i="14"/>
  <c r="C56" i="14"/>
  <c r="C58" i="14"/>
  <c r="C59" i="14"/>
  <c r="C60" i="14"/>
  <c r="C61" i="14"/>
  <c r="E88" i="14"/>
  <c r="D80" i="14"/>
  <c r="D85" i="14"/>
  <c r="E80" i="14"/>
  <c r="E85" i="14"/>
  <c r="F80" i="14"/>
  <c r="C83" i="14"/>
  <c r="C84" i="14"/>
  <c r="C80" i="14"/>
  <c r="C85" i="14"/>
  <c r="D81" i="14"/>
  <c r="E81" i="14"/>
  <c r="C81" i="14"/>
  <c r="F85" i="14"/>
  <c r="D84" i="14"/>
  <c r="F83" i="14"/>
  <c r="D83" i="14"/>
  <c r="E83" i="14"/>
  <c r="C74" i="14"/>
  <c r="D76" i="14"/>
  <c r="E76" i="14"/>
  <c r="C76" i="14"/>
  <c r="C75" i="14"/>
  <c r="E73" i="14"/>
  <c r="C73" i="14"/>
  <c r="D72" i="14"/>
  <c r="E72" i="14"/>
  <c r="C72" i="14"/>
  <c r="D71" i="14"/>
  <c r="E71" i="14"/>
  <c r="C71" i="14"/>
  <c r="D70" i="14"/>
  <c r="E70" i="14"/>
  <c r="C70" i="14"/>
  <c r="D69" i="14"/>
  <c r="E69" i="14"/>
  <c r="C69" i="14"/>
  <c r="E68" i="14"/>
  <c r="C68" i="14"/>
  <c r="E67" i="14"/>
  <c r="C67" i="14"/>
  <c r="E66" i="14"/>
  <c r="E75" i="14"/>
  <c r="D75" i="14"/>
  <c r="E74" i="14"/>
  <c r="F69" i="14"/>
  <c r="F70" i="14"/>
  <c r="F71" i="14"/>
  <c r="F72" i="14"/>
  <c r="F73" i="14"/>
  <c r="F76" i="14"/>
  <c r="E8" i="19"/>
  <c r="D56" i="14"/>
  <c r="E44" i="14"/>
  <c r="E45" i="14"/>
  <c r="E56" i="14"/>
  <c r="F52" i="14"/>
  <c r="F54" i="14"/>
  <c r="F58" i="14"/>
  <c r="F61" i="14"/>
  <c r="F45" i="14"/>
  <c r="E46" i="14"/>
  <c r="D55" i="14"/>
  <c r="E55" i="14"/>
  <c r="F51" i="14"/>
  <c r="F53" i="14"/>
  <c r="F59" i="14"/>
  <c r="F60" i="14"/>
  <c r="F55" i="14"/>
  <c r="F12" i="19"/>
  <c r="F13" i="19"/>
  <c r="F15" i="19"/>
  <c r="F16" i="19"/>
  <c r="F17" i="19"/>
  <c r="G32" i="9"/>
  <c r="G33" i="9"/>
  <c r="G34" i="9"/>
  <c r="G35" i="9"/>
  <c r="AB32" i="9"/>
  <c r="AC32" i="9"/>
  <c r="AD32" i="9"/>
  <c r="AA32" i="9" s="1"/>
  <c r="AE32" i="9"/>
  <c r="AB33" i="9"/>
  <c r="AC33" i="9"/>
  <c r="AD33" i="9"/>
  <c r="AE33" i="9"/>
  <c r="AB34" i="9"/>
  <c r="AC34" i="9"/>
  <c r="AD34" i="9"/>
  <c r="AE34" i="9"/>
  <c r="AB35" i="9"/>
  <c r="AC35" i="9"/>
  <c r="AC36" i="9" s="1"/>
  <c r="AD35" i="9"/>
  <c r="AE35" i="9"/>
  <c r="L32" i="9"/>
  <c r="L33" i="9"/>
  <c r="L34" i="9"/>
  <c r="L35" i="9"/>
  <c r="Q32" i="9"/>
  <c r="Q33" i="9"/>
  <c r="Q34" i="9"/>
  <c r="Q35" i="9"/>
  <c r="V32" i="9"/>
  <c r="V33" i="9"/>
  <c r="V34" i="9"/>
  <c r="V35" i="9"/>
  <c r="F67" i="14"/>
  <c r="F14" i="19"/>
  <c r="F11" i="19"/>
  <c r="F10" i="19"/>
  <c r="M52" i="9"/>
  <c r="M51" i="9"/>
  <c r="M50" i="9"/>
  <c r="M49" i="9"/>
  <c r="M48" i="9"/>
  <c r="M47" i="9"/>
  <c r="Z36" i="9"/>
  <c r="Y36" i="9"/>
  <c r="X36" i="9"/>
  <c r="W36" i="9"/>
  <c r="U36" i="9"/>
  <c r="T36" i="9"/>
  <c r="S36" i="9"/>
  <c r="R36" i="9"/>
  <c r="P36" i="9"/>
  <c r="O36" i="9"/>
  <c r="N36" i="9"/>
  <c r="M36" i="9"/>
  <c r="K36" i="9"/>
  <c r="J36" i="9"/>
  <c r="I36" i="9"/>
  <c r="H36" i="9"/>
  <c r="B50" i="14"/>
  <c r="F75" i="14"/>
  <c r="C119" i="14" l="1"/>
  <c r="AD36" i="9"/>
  <c r="Z23" i="9"/>
  <c r="AB36" i="9"/>
  <c r="AE36" i="9"/>
  <c r="M53" i="9"/>
  <c r="V36" i="9"/>
  <c r="Q36" i="9"/>
  <c r="L36" i="9"/>
  <c r="AA34" i="9"/>
  <c r="AA33" i="9"/>
  <c r="G36" i="9"/>
  <c r="F56" i="14"/>
  <c r="AC11" i="9"/>
  <c r="AC23" i="9"/>
  <c r="C49" i="14"/>
  <c r="E119" i="14"/>
  <c r="F114" i="14"/>
  <c r="F119" i="14"/>
  <c r="Z11" i="9"/>
  <c r="D43" i="14"/>
  <c r="E82" i="14"/>
  <c r="F88" i="14"/>
  <c r="E84" i="14"/>
  <c r="F84" i="14"/>
  <c r="F64" i="14"/>
  <c r="F63" i="14"/>
  <c r="F44" i="14"/>
  <c r="AA35" i="9"/>
  <c r="AA36" i="9" s="1"/>
  <c r="D45" i="14"/>
  <c r="F110" i="14"/>
  <c r="F46" i="14"/>
  <c r="E43" i="14"/>
  <c r="C124" i="14"/>
  <c r="C50" i="14" l="1"/>
  <c r="F47" i="14"/>
  <c r="F48" i="14" s="1"/>
  <c r="F57" i="14" s="1"/>
  <c r="F62" i="14" s="1"/>
  <c r="F66" i="14"/>
  <c r="F68" i="14"/>
  <c r="D48" i="14"/>
  <c r="D57" i="14" s="1"/>
  <c r="D62" i="14" s="1"/>
  <c r="E86" i="14"/>
  <c r="G37" i="9"/>
  <c r="AA37" i="9" s="1"/>
  <c r="L37" i="9"/>
  <c r="Q37" i="9"/>
  <c r="V37" i="9"/>
  <c r="C48" i="14"/>
  <c r="C57" i="14" s="1"/>
  <c r="C62" i="14" s="1"/>
  <c r="D82" i="14"/>
  <c r="D86" i="14" s="1"/>
  <c r="C82" i="14"/>
  <c r="C86" i="14" s="1"/>
  <c r="C64" i="14"/>
  <c r="C63" i="14"/>
  <c r="D64" i="14"/>
  <c r="D63" i="14"/>
  <c r="E48" i="14"/>
  <c r="E57" i="14" s="1"/>
  <c r="E62" i="14" s="1"/>
  <c r="E49" i="14"/>
  <c r="E63" i="14" l="1"/>
  <c r="E64" i="14"/>
  <c r="F82" i="14"/>
  <c r="F86" i="14" s="1"/>
  <c r="F49" i="14"/>
  <c r="F50" i="14" s="1"/>
  <c r="D49" i="14" l="1"/>
  <c r="D50" i="14" l="1"/>
</calcChain>
</file>

<file path=xl/sharedStrings.xml><?xml version="1.0" encoding="utf-8"?>
<sst xmlns="http://schemas.openxmlformats.org/spreadsheetml/2006/main" count="878" uniqueCount="462">
  <si>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</si>
  <si>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</si>
  <si>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</si>
  <si>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</si>
  <si>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</si>
  <si>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</si>
  <si>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</si>
  <si>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</si>
  <si>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</si>
  <si>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</si>
  <si>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</si>
  <si>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</si>
  <si>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</si>
  <si>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</si>
  <si>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</si>
  <si>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</si>
  <si>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</si>
  <si>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</si>
  <si>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</si>
  <si>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</si>
  <si>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</si>
  <si>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(найменування органу, який розглянув фінансовий план)</t>
  </si>
  <si>
    <t>Територія</t>
  </si>
  <si>
    <t>Форма власності</t>
  </si>
  <si>
    <t>Плановий рік (усього)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</si>
  <si>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</si>
  <si>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</si>
  <si>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</si>
  <si>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</si>
  <si>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</si>
  <si>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</si>
  <si>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</si>
  <si>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</si>
  <si>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</si>
  <si>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Факт минулого року</t>
  </si>
  <si>
    <t>Чистий грошовий потік</t>
  </si>
  <si>
    <t>Забезпечення</t>
  </si>
  <si>
    <t>х</t>
  </si>
  <si>
    <t>Фінансовий план поточного року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</si>
  <si>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</si>
  <si>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</si>
  <si>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</si>
  <si>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</si>
  <si>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</si>
  <si>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</si>
  <si>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</si>
  <si>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</si>
  <si>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</si>
  <si>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</si>
  <si>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</si>
  <si>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</si>
  <si>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</si>
  <si>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</si>
  <si>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</si>
  <si>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№ з/п</t>
  </si>
  <si>
    <t xml:space="preserve">Надходження від продажу акцій та облігацій </t>
  </si>
  <si>
    <t xml:space="preserve">Придбання акцій та облігацій  </t>
  </si>
  <si>
    <t>Залучення кредитних коштів</t>
  </si>
  <si>
    <t>Усього</t>
  </si>
  <si>
    <t>Відсоток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</si>
  <si>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</si>
  <si>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</si>
  <si>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</si>
  <si>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</si>
  <si>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</si>
  <si>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</si>
  <si>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План поточного року</t>
  </si>
  <si>
    <t>Зобов'язання</t>
  </si>
  <si>
    <t xml:space="preserve">Сума, валюта за договорами </t>
  </si>
  <si>
    <t>Процентна ставка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</si>
  <si>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</si>
  <si>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</si>
  <si>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</si>
  <si>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</si>
  <si>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 xml:space="preserve">Вид кредитного продукту та цільове призначення </t>
  </si>
  <si>
    <t xml:space="preserve">ІV </t>
  </si>
  <si>
    <t>за минулий рік</t>
  </si>
  <si>
    <t>за плановий рік</t>
  </si>
  <si>
    <t xml:space="preserve">      4. Діючі фінансові зобов'язання підприємства</t>
  </si>
  <si>
    <t xml:space="preserve">      5. Інформація щодо отримання та повернення залучених коштів</t>
  </si>
  <si>
    <t xml:space="preserve">ІІІ </t>
  </si>
  <si>
    <t xml:space="preserve">І </t>
  </si>
  <si>
    <t xml:space="preserve">ІІ 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</si>
  <si>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</si>
  <si>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</si>
  <si>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</si>
  <si>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</si>
  <si>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рік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</si>
  <si>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</si>
  <si>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</si>
  <si>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</si>
  <si>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</si>
  <si>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Вид діяльності</t>
  </si>
  <si>
    <t>Заборгованість на останню дату</t>
  </si>
  <si>
    <t>Заборгованість за кредитами на початок ______ року</t>
  </si>
  <si>
    <t>Заборгованість за кредитами на кінець ______ року</t>
  </si>
  <si>
    <t>Бюджетне фінансування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</si>
  <si>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</si>
  <si>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</si>
  <si>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</si>
  <si>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</si>
  <si>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у тому числі за кварталами</t>
  </si>
  <si>
    <t>Фінансовий результат до оподаткування</t>
  </si>
  <si>
    <t>І. Формування фінансових результатів</t>
  </si>
  <si>
    <t>Оптимальне значення</t>
  </si>
  <si>
    <t>Примітки</t>
  </si>
  <si>
    <t xml:space="preserve">         (ініціали, прізвище)    </t>
  </si>
  <si>
    <t>у тому числі:</t>
  </si>
  <si>
    <r>
      <t>у тому числі:</t>
    </r>
    <r>
      <rPr>
        <i/>
        <sz val="14"/>
        <rFont val="Times New Roman"/>
        <family val="1"/>
        <charset val="204"/>
      </rPr>
      <t xml:space="preserve"> </t>
    </r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</si>
  <si>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</si>
  <si>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</si>
  <si>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</si>
  <si>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</si>
  <si>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</si>
  <si>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</si>
  <si>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</si>
  <si>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</si>
  <si>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</si>
  <si>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</si>
  <si>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</si>
  <si>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Інформація</t>
  </si>
  <si>
    <t>інші витрати на збут (розшифрувати)</t>
  </si>
  <si>
    <t>Найменування  банку</t>
  </si>
  <si>
    <t>Інші джерела (розшифрувати)</t>
  </si>
  <si>
    <t xml:space="preserve">ПОГОДЖЕНО </t>
  </si>
  <si>
    <t xml:space="preserve">ЗАТВЕРДЖЕНО  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</si>
  <si>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</si>
  <si>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</si>
  <si>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</si>
  <si>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</si>
  <si>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(найменування підприємства)</t>
  </si>
  <si>
    <t>Плановий рік</t>
  </si>
  <si>
    <t>Код за ЄДРПОУ</t>
  </si>
  <si>
    <t>Рік</t>
  </si>
  <si>
    <t>Витрати на збут</t>
  </si>
  <si>
    <t>Адміністративні витрати</t>
  </si>
  <si>
    <t>EBITDA</t>
  </si>
  <si>
    <t>Розподіл чистого прибутку</t>
  </si>
  <si>
    <t>IІ. Розрахунки з бюджетом</t>
  </si>
  <si>
    <t>І. Рух коштів у результаті операційної діяльності</t>
  </si>
  <si>
    <t>II. Рух коштів у результаті інвестиційної діяльності</t>
  </si>
  <si>
    <t>Чистий рух коштів від інвестиційної діяльності </t>
  </si>
  <si>
    <t>III. Рух коштів у результаті фінансової діяльності</t>
  </si>
  <si>
    <t>Чистий рух коштів від фінансової діяльності </t>
  </si>
  <si>
    <t>Прогноз на поточний рік</t>
  </si>
  <si>
    <t>Розрахунок показника EBITDA</t>
  </si>
  <si>
    <t xml:space="preserve">Вплив зміни валютних курсів на залишок коштів </t>
  </si>
  <si>
    <t>Собівартість реалізованої продукції (товарів, робіт, послуг)</t>
  </si>
  <si>
    <t>у тому числі на державну частку</t>
  </si>
  <si>
    <t>&gt; 1</t>
  </si>
  <si>
    <t>транспортні витрати</t>
  </si>
  <si>
    <t>витрати на зберігання та упаковку</t>
  </si>
  <si>
    <t>Коефіцієнти рентабельності та прибутковості</t>
  </si>
  <si>
    <t>Аналіз капітальних інвестицій</t>
  </si>
  <si>
    <t>Коефіцієнти фінансової стійкості та ліквідності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</si>
  <si>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</si>
  <si>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</si>
  <si>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</si>
  <si>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</si>
  <si>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</si>
  <si>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</si>
  <si>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</si>
  <si>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Марка</t>
  </si>
  <si>
    <t>Рік придбання</t>
  </si>
  <si>
    <t>Витрати, усього</t>
  </si>
  <si>
    <t>Договір</t>
  </si>
  <si>
    <t>Дата початку оренди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</si>
  <si>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</si>
  <si>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</si>
  <si>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</si>
  <si>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</si>
  <si>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Загальна кошторисна вартість</t>
  </si>
  <si>
    <t>Первісна балансова вартість введених потужностей на початок планового року</t>
  </si>
  <si>
    <t>Капітальні інвестиції</t>
  </si>
  <si>
    <t>IV. Капітальні інвестиції</t>
  </si>
  <si>
    <t xml:space="preserve">IV. Капітальні інвестиції </t>
  </si>
  <si>
    <t>V. Коефіцієнтний аналіз</t>
  </si>
  <si>
    <t>8. Джерела капітальних інвестицій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</si>
  <si>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</si>
  <si>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</si>
  <si>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</si>
  <si>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</si>
  <si>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</si>
  <si>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</si>
  <si>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Рентабельність EBITDA</t>
  </si>
  <si>
    <t>Пояснення та обґрунтування до запланованого рівня доходів/витрат</t>
  </si>
  <si>
    <t>Елементи операційних витрат</t>
  </si>
  <si>
    <t xml:space="preserve">      3. Інформація про бізнес підприємства (код рядка 1000 фінансового плану)</t>
  </si>
  <si>
    <t>Найменування об’єкта</t>
  </si>
  <si>
    <t>9. Капітальне будівництво (рядок 4010 таблиці 4)</t>
  </si>
  <si>
    <t xml:space="preserve">та контролю виконання фінансового плану </t>
  </si>
  <si>
    <t>суб'єкта господарювання державного сектору економіки</t>
  </si>
  <si>
    <t>Коди</t>
  </si>
  <si>
    <t>інші операційні витрати (розшифрувати)</t>
  </si>
  <si>
    <t>Неконтрольована частка</t>
  </si>
  <si>
    <t>плановий рік +1 рік</t>
  </si>
  <si>
    <t>плановий рік +2 роки</t>
  </si>
  <si>
    <t>плановий рік +3 роки</t>
  </si>
  <si>
    <t>директор</t>
  </si>
  <si>
    <t>працівники</t>
  </si>
  <si>
    <t>Найменування показника</t>
  </si>
  <si>
    <t>Інформація згідно із стратегічним планом розвитку</t>
  </si>
  <si>
    <t>Доходи і витрати (деталізація)</t>
  </si>
  <si>
    <t>I. Формування фінансових результатів</t>
  </si>
  <si>
    <t>Ковенанти/обмежувальні коефіцієнти</t>
  </si>
  <si>
    <t>Плановий рік до факту минулого року, %</t>
  </si>
  <si>
    <t>адміністративно-управлінський персонал</t>
  </si>
  <si>
    <t>Незавершене будівництво на початок планового року</t>
  </si>
  <si>
    <t>власні кошти</t>
  </si>
  <si>
    <t>кредитні кошти</t>
  </si>
  <si>
    <t>інші джерела (зазначити джерело)</t>
  </si>
  <si>
    <t xml:space="preserve">Найменування об’єктів </t>
  </si>
  <si>
    <t>Власні кошти (розшифрувати)</t>
  </si>
  <si>
    <t>Валовий прибуток/збиток</t>
  </si>
  <si>
    <t>витрати на сировину та основні матеріали</t>
  </si>
  <si>
    <t>Матеріальні витрати, у тому числі:</t>
  </si>
  <si>
    <t xml:space="preserve">      2. Перелік підприємств, які включені до консолідованого (зведеного) фінансового плану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</si>
  <si>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</si>
  <si>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</si>
  <si>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</si>
  <si>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Дата видачі/погашення (графік)</t>
  </si>
  <si>
    <t xml:space="preserve">Довгострокові зобов'язання, усього </t>
  </si>
  <si>
    <t>Короткострокові зобов'язання, усього</t>
  </si>
  <si>
    <t>Інші фінансові зобов'язання, усього</t>
  </si>
  <si>
    <t xml:space="preserve">у тому числі </t>
  </si>
  <si>
    <t>Рік початку                і закінчення будівництва</t>
  </si>
  <si>
    <t>Інформація щодо проектно-кошторисної документації (стан розроблення, затвердження,                                     у разі затвердження зазначити орган, яким затверджено, та відповідний документ)</t>
  </si>
  <si>
    <t>(пункт 2)</t>
  </si>
  <si>
    <t>Збільшення</t>
  </si>
  <si>
    <t>Характеризує ефективність використання активів підприємства</t>
  </si>
  <si>
    <t>Характеризує ефективність господарської діяльності підприємства</t>
  </si>
  <si>
    <t>Характеризує співвідношення власних та позикових коштів і залежність підприємства від зовнішніх фінансових джерел</t>
  </si>
  <si>
    <t>Характеризує інвестиційну політику підприємства</t>
  </si>
  <si>
    <t>Показує достатність ресурсів підприємства, які може бути використано для погашення його поточних зобов'язань.  Нормативним значенням для цього показника є &gt; 1–1,5</t>
  </si>
  <si>
    <t xml:space="preserve">      Загальна інформація про підприємство (резюме)</t>
  </si>
  <si>
    <t>Мета використання</t>
  </si>
  <si>
    <t>освоєння капітальних вкладень</t>
  </si>
  <si>
    <t>фінансування капітальних інвестицій (оплата грошовими коштами), усього</t>
  </si>
  <si>
    <t>План з повернення коштів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</si>
  <si>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вказати граничне значення коефіцієнта</t>
  </si>
  <si>
    <t>План із залучення коштів</t>
  </si>
  <si>
    <t>плановий рік
+4 роки</t>
  </si>
  <si>
    <t>(    )</t>
  </si>
  <si>
    <t>Інші операційні доходи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</si>
  <si>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</si>
  <si>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</si>
  <si>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</si>
  <si>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</si>
  <si>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доходи, усього, у тому числі:</t>
  </si>
  <si>
    <t>Інші доходи</t>
  </si>
  <si>
    <t>Інші витрати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</si>
  <si>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</si>
  <si>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</si>
  <si>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</si>
  <si>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</si>
  <si>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</si>
  <si>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</si>
  <si>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Чистий рух коштів від фінансової діяльності</t>
  </si>
  <si>
    <t>Залишок коштів на кінець періоду</t>
  </si>
  <si>
    <t>Рентабельність діяльності</t>
  </si>
  <si>
    <t>VІI. Кредитна політика</t>
  </si>
  <si>
    <t>7000</t>
  </si>
  <si>
    <t>7001</t>
  </si>
  <si>
    <t>7002</t>
  </si>
  <si>
    <t>7003</t>
  </si>
  <si>
    <t>7010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</si>
  <si>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</si>
  <si>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</si>
  <si>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</si>
  <si>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</si>
  <si>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</si>
  <si>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</si>
  <si>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</si>
  <si>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8003</t>
  </si>
  <si>
    <t>8010</t>
  </si>
  <si>
    <t>8020</t>
  </si>
  <si>
    <t>8021</t>
  </si>
  <si>
    <t>8022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</si>
  <si>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</si>
  <si>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</si>
  <si>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</si>
  <si>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</si>
  <si>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нетипові операційні витрати 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</si>
  <si>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</si>
  <si>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</si>
  <si>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</si>
  <si>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</si>
  <si>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 xml:space="preserve">Надходження грошових коштів від операційної діяльності 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</si>
  <si>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</si>
  <si>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</si>
  <si>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</si>
  <si>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Видатки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</si>
  <si>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</si>
  <si>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</si>
  <si>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Зобов’язання з податків, зборів та інших обов’язкових платежів, у тому числі:</t>
  </si>
  <si>
    <t>податок на прибуток підприємств</t>
  </si>
  <si>
    <t>податок на додану вартість</t>
  </si>
  <si>
    <t>рентна плата</t>
  </si>
  <si>
    <t>інші обов’язкові платежі, у тому числі:</t>
  </si>
  <si>
    <t>відрахування частини чистого прибутку державними підприємствами</t>
  </si>
  <si>
    <t>3146/1</t>
  </si>
  <si>
    <t>3146/2</t>
  </si>
  <si>
    <t>Повернення коштів до бюджету</t>
  </si>
  <si>
    <t xml:space="preserve">Надходження грошових коштів від інвестиційної діяльності </t>
  </si>
  <si>
    <t>Виручка від реалізації фінансових інвестицій</t>
  </si>
  <si>
    <t xml:space="preserve">Виручка від реалізації необоротних активів </t>
  </si>
  <si>
    <t xml:space="preserve">Видатки грошових коштів від інвестиційної діяльності 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</si>
  <si>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</si>
  <si>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</si>
  <si>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</si>
  <si>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 xml:space="preserve">Видатки грошових коштів від фінансової діяльності </t>
  </si>
  <si>
    <t>Витрачання на викуп власних акцій</t>
  </si>
  <si>
    <t>Повернення коштів за довгостроковими зобов'язаннями, у тому числі:</t>
  </si>
  <si>
    <t xml:space="preserve">Сплата дивідендів </t>
  </si>
  <si>
    <t>капітальний ремонт</t>
  </si>
  <si>
    <t>Зменшення</t>
  </si>
  <si>
    <t>Найменування видів діяльності за КВЕД</t>
  </si>
  <si>
    <t>6. Витрати, пов'язані з використанням власних службових автомобілів (у складі адміністративних витрат, рядок 1031)</t>
  </si>
  <si>
    <t>7. Витрати на оренду службових автомобілів (у складі адміністративних витрат, рядок 1032)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</si>
  <si>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</si>
  <si>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</si>
  <si>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</si>
  <si>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</si>
  <si>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</si>
  <si>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що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</si>
  <si>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 </t>
  </si>
  <si>
    <t>Плановий рік до плану
поточного року, %</t>
  </si>
  <si>
    <t>Плановий рік до факту
минулого року, %</t>
  </si>
  <si>
    <t>Документ, яким затверджений титул будови,
із зазначенням органу, який його погодив</t>
  </si>
  <si>
    <t>факт
минулого року</t>
  </si>
  <si>
    <t>фінансовий план
поточного року</t>
  </si>
  <si>
    <t>плановий рік</t>
  </si>
  <si>
    <t>ІІІ. Рух грошових коштів (за прямим методом)</t>
  </si>
  <si>
    <t>Фінансовий план
поточного року</t>
  </si>
  <si>
    <t>Цільове фінансування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</si>
  <si>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</si>
  <si>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</si>
  <si>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</si>
  <si>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Сплата податків та зборів до місцевих бюджетів (податкові платежі)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</si>
  <si>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</si>
  <si>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</si>
  <si>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</si>
  <si>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>Інші податки, збори та платежі на користь держави,
усього, у тому числі:</t>
  </si>
  <si>
    <t xml:space="preserve">Сплата податків, зборів та інших обов'язкових платежів 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</si>
  <si>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</si>
  <si>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</si>
  <si>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</si>
  <si>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</si>
  <si>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</si>
  <si>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</si>
  <si>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</si>
  <si>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Коефіцієнт відношення боргу до EBITDA
(довгострокові зобов'язання, рядок 6030 + поточні зобов'язання, рядок 6040) / EBITDA, рядок 1310</t>
  </si>
  <si>
    <t>Плановий рік до прогнозу на поточний рік, %</t>
  </si>
  <si>
    <t>Чистий фінансовий результат</t>
  </si>
  <si>
    <t>Чистий фінансовий результат, у тому числі:</t>
  </si>
  <si>
    <t>М. П. (посада, П.І.Б., дата, підпис)</t>
  </si>
  <si>
    <t>Одиниця виміру, тис. грн</t>
  </si>
  <si>
    <t xml:space="preserve">Прибуток </t>
  </si>
  <si>
    <t>Збиток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</si>
  <si>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</si>
  <si>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</si>
  <si>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</si>
  <si>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відрахування частини чистого прибутку господарськими товариствами, у статутному капіталі яких більше 50 відсотків акцій (часток, паїв) належать державі, на виплату дивідендів на державну частку</t>
  </si>
  <si>
    <t>довгострокові зобов'язання</t>
  </si>
  <si>
    <t>короткострокові зобов'язання</t>
  </si>
  <si>
    <t>інші фінансові зобов'язання</t>
  </si>
  <si>
    <t>Середньомісячні витрати на оплату праці одного працівника (грн), усього, у тому числі: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</si>
  <si>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</si>
  <si>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</si>
  <si>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</si>
  <si>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</si>
  <si>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</si>
  <si>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господарськими товариствами, у статутному капіталі яких більше 50 відсотків акцій (часток, паїв) належать державі, на виплату дивідендів</t>
  </si>
  <si>
    <t>Виручка від реалізації продукції (товарів, робіт, послуг)</t>
  </si>
  <si>
    <r>
      <t>Придбання (створення) основних засобів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</si>
  <si>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Капітальне будівництво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</si>
  <si>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Придбання (створення) нематеріальних активів (розшифрувати)</t>
    </r>
    <r>
      <rPr>
        <i/>
        <sz val="14"/>
        <rFont val="Times New Roman"/>
        <family val="1"/>
        <charset val="204"/>
      </rPr>
      <t xml:space="preserve"> </t>
    </r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</si>
  <si>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</si>
  <si>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поточної ліквідності (покриття)
(оборотні активи, рядок 6010 / поточні зобов'язання, рядок 6040)</t>
  </si>
  <si>
    <t>Коефіцієнт відношення капітальних інвестицій до амортизації
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</si>
  <si>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
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</si>
  <si>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
(сума зносу, рядок 6003 / первісна вартість основних засобів, рядок 6002)</t>
  </si>
  <si>
    <t>Фонд оплати праці, тис. грн, у тому числі:</t>
  </si>
  <si>
    <t>Витрати на оплату праці, тис. грн, у тому числі: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</si>
  <si>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</si>
  <si>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</si>
  <si>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тис. грн (без ПДВ)</t>
  </si>
  <si>
    <t>Валова рентабельність
(валовий прибуток, рядок 1020 / чистий дохід від реалізації продукції (товарів, робіт, послуг), рядок 1000) х 100, %</t>
  </si>
  <si>
    <t>Рентабельність EBITDA
(EBITDA, рядок 1310 / чистий дохід від реалізації продукції (товарів, робіт, послуг), рядок 1000) х 100, %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</si>
  <si>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</si>
  <si>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</si>
  <si>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</si>
  <si>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%</t>
    </r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</si>
  <si>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-ОРЕНДА, </t>
    </r>
  </si>
  <si>
    <t>Цільове фінансування  (розшифрувати)  БЮДЖЕТ, ЛІКАРНЯНІ</t>
  </si>
  <si>
    <t>інші податки та збори (розшифрувати) (радіочаст,)</t>
  </si>
  <si>
    <t>інші податки та збори (розшифрувати) (військ.)</t>
  </si>
  <si>
    <t>інші доходи (розшифрувати)(Бюджет)</t>
  </si>
  <si>
    <t>інші витрати (розшифрувати)(витрати по ліцензії)</t>
  </si>
  <si>
    <t xml:space="preserve">комунальне підприємство </t>
  </si>
  <si>
    <t xml:space="preserve">комунальна </t>
  </si>
  <si>
    <r>
      <t>Керівник</t>
    </r>
    <r>
      <rPr>
        <sz val="14"/>
        <rFont val="Times New Roman"/>
        <family val="1"/>
        <charset val="204"/>
      </rPr>
      <t xml:space="preserve">                               </t>
    </r>
    <r>
      <rPr>
        <u/>
        <sz val="14"/>
        <rFont val="Times New Roman"/>
        <family val="1"/>
        <charset val="204"/>
      </rPr>
      <t xml:space="preserve">Директор </t>
    </r>
  </si>
  <si>
    <t xml:space="preserve">         (ініціали, прізвище)           </t>
  </si>
  <si>
    <t>ФІНАНСОВИЙ ПЛАН ПІДПРИЄМСТВА НА 2021 рік</t>
  </si>
  <si>
    <t>Фактичний показник за 2019 минулий рік</t>
  </si>
  <si>
    <t>Плановий показник поточного2020 року</t>
  </si>
  <si>
    <t>інші платежі (розшифрувати) ПОДАТКИ(єсв.екол,зем,радіоч,військ,профс.)</t>
  </si>
  <si>
    <r>
      <t>Інші витрати (розшифрувати), (</t>
    </r>
    <r>
      <rPr>
        <sz val="12"/>
        <rFont val="Times New Roman"/>
        <family val="1"/>
        <charset val="204"/>
      </rPr>
      <t>60% ВІД ОРЕНДИ. Відрядж. Банк.послуги, ліценз, авторська винагор.</t>
    </r>
    <r>
      <rPr>
        <sz val="14"/>
        <rFont val="Times New Roman"/>
        <family val="1"/>
        <charset val="204"/>
      </rPr>
      <t xml:space="preserve"> мат.доп.)</t>
    </r>
  </si>
  <si>
    <t>орендна плата (60% за оренд. прим)</t>
  </si>
  <si>
    <r>
      <t>Інші витрати (розшифрувати)</t>
    </r>
    <r>
      <rPr>
        <sz val="10"/>
        <rFont val="Times New Roman"/>
        <family val="1"/>
        <charset val="204"/>
      </rPr>
      <t>(оренда обладн., охорона прим.)</t>
    </r>
  </si>
  <si>
    <t>м.Коломия</t>
  </si>
  <si>
    <t>Рішення  міської ради</t>
  </si>
  <si>
    <t>Управління комунального господарства Коломийської міської ради</t>
  </si>
  <si>
    <t>Начальник  А.П.Радовець</t>
  </si>
  <si>
    <t>Міський голова                                       Богдан Станіславський</t>
  </si>
  <si>
    <t>М.П.(посада П.І.Б., дата, підпис)</t>
  </si>
  <si>
    <t>надання платних послуг</t>
  </si>
  <si>
    <t>Дохід від реалізації продукції (товарів, робіт, послуг)цільове фінансування</t>
  </si>
  <si>
    <t>1018.1</t>
  </si>
  <si>
    <t>1018.2</t>
  </si>
  <si>
    <t>1018.3</t>
  </si>
  <si>
    <t>1018.4</t>
  </si>
  <si>
    <t>1018.5</t>
  </si>
  <si>
    <t>1018.6</t>
  </si>
  <si>
    <t>Витрати на сировину та основні матеріали:</t>
  </si>
  <si>
    <t>1011.1</t>
  </si>
  <si>
    <t>1011.2</t>
  </si>
  <si>
    <t>III. Рух грошових кошів</t>
  </si>
  <si>
    <t>тис.грн</t>
  </si>
  <si>
    <t xml:space="preserve">      1. Дані про підприємство, персонал та витрати на оплату праці                                                                                                    тис.грн</t>
  </si>
  <si>
    <t>Плановий 2022  рік</t>
  </si>
  <si>
    <t>нев</t>
  </si>
  <si>
    <t>інші адміністративні витрати (розшифрувати)посл.банку</t>
  </si>
  <si>
    <t>КОМУНАЛЬНЕ ПІДПРИЄМСТВО "ПОЛІГОН ЕКОЛОГІЯ"</t>
  </si>
  <si>
    <t>42.12</t>
  </si>
  <si>
    <t>Будівництво доріг та автострад</t>
  </si>
  <si>
    <t>78200,  місто Коломия, вулиця Ю. Шкрумеляка, 36</t>
  </si>
  <si>
    <t>Попелюк Михайло Богданович</t>
  </si>
  <si>
    <t>матеріали будівництво доріг та автострад (Асфальт, щебінь, цемент, борд.ри, поребрики, плитка)</t>
  </si>
  <si>
    <t>матеріали послуги прибирання та підмітання вулиць парків, скверів( віники, лопати, відра, рукавиці, пакет для сміття)</t>
  </si>
  <si>
    <t>1011.3</t>
  </si>
  <si>
    <t>матеріали зимового утримання доріг та автострад(пісок, антизлежувач, сіль, і т.п. )</t>
  </si>
  <si>
    <t>Інші фінансові доходи (відсотки по депозиту)</t>
  </si>
  <si>
    <t>Фінансові витрати (відсотки по кредиту за придбання автомобілів)</t>
  </si>
  <si>
    <t>матеріали вивезення ТПВ</t>
  </si>
  <si>
    <t>матеріали захоронення ТПВ</t>
  </si>
  <si>
    <t>дрова</t>
  </si>
  <si>
    <t>операційна оренда техніки</t>
  </si>
  <si>
    <t>водопостачання</t>
  </si>
  <si>
    <t>запчастини</t>
  </si>
  <si>
    <t>інші операційні доходи (списання безнадійної кредиторської заборгованості)</t>
  </si>
  <si>
    <t>кошти ФСС - відшкодування лікарняних</t>
  </si>
  <si>
    <r>
      <t>Інші надходження (внески в статутний фонд шляхом внесення сум виплат на погашення тіла кредиту)</t>
    </r>
    <r>
      <rPr>
        <i/>
        <sz val="14"/>
        <rFont val="Times New Roman"/>
        <family val="1"/>
        <charset val="204"/>
      </rPr>
      <t xml:space="preserve"> </t>
    </r>
  </si>
  <si>
    <t>Інші витрати (погашення тіла кредиту, відсотки по кредиту)</t>
  </si>
  <si>
    <t>М.Б. ПОПЕЛЮК</t>
  </si>
  <si>
    <t xml:space="preserve">                                                       М.Б. ПОПЕЛЮК</t>
  </si>
  <si>
    <t>КОМУНАЛЬНЕ ПІДПРИЄМСТВО "Полігон Екологія"</t>
  </si>
  <si>
    <t>Фактичний показник поточного року за останній звітний період на 31.123.2021р</t>
  </si>
  <si>
    <t>до фінансового плану на 2021 рік</t>
  </si>
  <si>
    <t xml:space="preserve">                                               (посада)</t>
  </si>
  <si>
    <r>
      <t>Керівник</t>
    </r>
    <r>
      <rPr>
        <sz val="14"/>
        <rFont val="Times New Roman"/>
        <family val="1"/>
        <charset val="204"/>
      </rPr>
      <t xml:space="preserve">              </t>
    </r>
    <r>
      <rPr>
        <u/>
        <sz val="14"/>
        <rFont val="Times New Roman"/>
        <family val="1"/>
        <charset val="204"/>
      </rPr>
      <t xml:space="preserve">Директор </t>
    </r>
  </si>
  <si>
    <t>від 30.08.2021 р. №1074-18/2021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</si>
</sst>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#,##0&quot;р.&quot;;[Red]\-#,##0&quot;р.&quot;"/>
    <numFmt numFmtId="165" formatCode="#,##0.00&quot;р.&quot;;\-#,##0.00&quot;р.&quot;"/>
    <numFmt numFmtId="166" formatCode="_-* #,##0.00_р_._-;\-* #,##0.00_р_._-;_-* &quot;-&quot;??_р_._-;_-@_-"/>
    <numFmt numFmtId="167" formatCode="_-* #,##0.00_₴_-;\-* #,##0.00_₴_-;_-* &quot;-&quot;??_₴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_(* #,##0.0_);_(* \(#,##0.0\);_(* &quot;-&quot;_);_(@_)"/>
    <numFmt numFmtId="180" formatCode="#,##0;\(#,##0\)"/>
    <numFmt numFmtId="181" formatCode="000"/>
    <numFmt numFmtId="182" formatCode="_-* #,##0.0000\ _г_р_н_._-;\-* #,##0.0000\ _г_р_н_._-;_-* &quot;-&quot;????\ _г_р_н_._-;_-@_-"/>
    <numFmt numFmtId="183" formatCode="_-* #,##0.0\ _₴_-;\-* #,##0.0\ _₴_-;_-* &quot;-&quot;?\ _₴_-;_-@_-"/>
    <numFmt numFmtId="184" formatCode="_(* #,##0.000_);_(* \(#,##0.000\);_(* &quot;-&quot;_);_(@_)"/>
  </numFmts>
  <fonts count="83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  <font>
      <b/>
      <sz val="18"/>
      <color rgb="FF402A18"/>
      <name val="Arial"/>
      <family val="2"/>
      <charset val="204"/>
    </font>
    <font>
      <sz val="11"/>
      <color rgb="FF402A18"/>
      <name val="Arial"/>
      <family val="2"/>
      <charset val="204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354">
    <xf numFmtId="0" fontId="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34" fillId="2" borderId="0" applyNumberFormat="0" applyBorder="0" applyAlignment="0" applyProtection="0"/>
    <xf numFmtId="0" fontId="1" fillId="2" borderId="0" applyNumberFormat="0" applyBorder="0" applyAlignment="0" applyProtection="0"/>
    <xf numFmtId="0" fontId="34" fillId="3" borderId="0" applyNumberFormat="0" applyBorder="0" applyAlignment="0" applyProtection="0"/>
    <xf numFmtId="0" fontId="1" fillId="3" borderId="0" applyNumberFormat="0" applyBorder="0" applyAlignment="0" applyProtection="0"/>
    <xf numFmtId="0" fontId="34" fillId="4" borderId="0" applyNumberFormat="0" applyBorder="0" applyAlignment="0" applyProtection="0"/>
    <xf numFmtId="0" fontId="1" fillId="4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6" borderId="0" applyNumberFormat="0" applyBorder="0" applyAlignment="0" applyProtection="0"/>
    <xf numFmtId="0" fontId="1" fillId="6" borderId="0" applyNumberFormat="0" applyBorder="0" applyAlignment="0" applyProtection="0"/>
    <xf numFmtId="0" fontId="34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9" borderId="0" applyNumberFormat="0" applyBorder="0" applyAlignment="0" applyProtection="0"/>
    <xf numFmtId="0" fontId="1" fillId="9" borderId="0" applyNumberFormat="0" applyBorder="0" applyAlignment="0" applyProtection="0"/>
    <xf numFmtId="0" fontId="34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5" fillId="12" borderId="0" applyNumberFormat="0" applyBorder="0" applyAlignment="0" applyProtection="0"/>
    <xf numFmtId="0" fontId="17" fillId="12" borderId="0" applyNumberFormat="0" applyBorder="0" applyAlignment="0" applyProtection="0"/>
    <xf numFmtId="0" fontId="35" fillId="9" borderId="0" applyNumberFormat="0" applyBorder="0" applyAlignment="0" applyProtection="0"/>
    <xf numFmtId="0" fontId="17" fillId="9" borderId="0" applyNumberFormat="0" applyBorder="0" applyAlignment="0" applyProtection="0"/>
    <xf numFmtId="0" fontId="35" fillId="10" borderId="0" applyNumberFormat="0" applyBorder="0" applyAlignment="0" applyProtection="0"/>
    <xf numFmtId="0" fontId="17" fillId="10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28" fillId="3" borderId="0" applyNumberFormat="0" applyBorder="0" applyAlignment="0" applyProtection="0"/>
    <xf numFmtId="0" fontId="20" fillId="20" borderId="1" applyNumberFormat="0" applyAlignment="0" applyProtection="0"/>
    <xf numFmtId="0" fontId="25" fillId="21" borderId="2" applyNumberFormat="0" applyAlignment="0" applyProtection="0"/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168" fontId="14" fillId="0" borderId="0" applyFont="0" applyFill="0" applyBorder="0" applyAlignment="0" applyProtection="0"/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0" fontId="29" fillId="0" borderId="0" applyNumberFormat="0" applyFill="0" applyBorder="0" applyAlignment="0" applyProtection="0"/>
    <xf numFmtId="171" fontId="37" fillId="0" borderId="0" applyAlignment="0">
      <alignment wrapText="1"/>
    </xf>
    <xf numFmtId="0" fontId="32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8" fillId="7" borderId="1" applyNumberFormat="0" applyAlignment="0" applyProtection="0"/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39" fillId="22" borderId="7">
      <alignment horizontal="left" vertical="center"/>
      <protection locked="0"/>
    </xf>
    <xf numFmtId="49" fontId="39" fillId="22" borderId="7">
      <alignment horizontal="left" vertical="center"/>
    </xf>
    <xf numFmtId="4" fontId="39" fillId="22" borderId="7">
      <alignment horizontal="right" vertical="center"/>
      <protection locked="0"/>
    </xf>
    <xf numFmtId="4" fontId="39" fillId="22" borderId="7">
      <alignment horizontal="right" vertical="center"/>
    </xf>
    <xf numFmtId="4" fontId="40" fillId="22" borderId="7">
      <alignment horizontal="right" vertical="center"/>
      <protection locked="0"/>
    </xf>
    <xf numFmtId="49" fontId="41" fillId="22" borderId="3">
      <alignment horizontal="left" vertical="center"/>
      <protection locked="0"/>
    </xf>
    <xf numFmtId="49" fontId="41" fillId="22" borderId="3">
      <alignment horizontal="left" vertical="center"/>
    </xf>
    <xf numFmtId="49" fontId="42" fillId="22" borderId="3">
      <alignment horizontal="left" vertical="center"/>
      <protection locked="0"/>
    </xf>
    <xf numFmtId="49" fontId="42" fillId="22" borderId="3">
      <alignment horizontal="left" vertical="center"/>
    </xf>
    <xf numFmtId="4" fontId="41" fillId="22" borderId="3">
      <alignment horizontal="right" vertical="center"/>
      <protection locked="0"/>
    </xf>
    <xf numFmtId="4" fontId="41" fillId="22" borderId="3">
      <alignment horizontal="right" vertical="center"/>
    </xf>
    <xf numFmtId="4" fontId="43" fillId="22" borderId="3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6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6" fillId="22" borderId="3">
      <alignment horizontal="right" vertical="center"/>
    </xf>
    <xf numFmtId="4" fontId="40" fillId="22" borderId="3">
      <alignment horizontal="right" vertical="center"/>
      <protection locked="0"/>
    </xf>
    <xf numFmtId="49" fontId="44" fillId="22" borderId="3">
      <alignment horizontal="left" vertical="center"/>
      <protection locked="0"/>
    </xf>
    <xf numFmtId="49" fontId="44" fillId="22" borderId="3">
      <alignment horizontal="left" vertical="center"/>
    </xf>
    <xf numFmtId="49" fontId="45" fillId="22" borderId="3">
      <alignment horizontal="left" vertical="center"/>
      <protection locked="0"/>
    </xf>
    <xf numFmtId="49" fontId="45" fillId="22" borderId="3">
      <alignment horizontal="left" vertical="center"/>
    </xf>
    <xf numFmtId="4" fontId="44" fillId="22" borderId="3">
      <alignment horizontal="right" vertical="center"/>
      <protection locked="0"/>
    </xf>
    <xf numFmtId="4" fontId="44" fillId="22" borderId="3">
      <alignment horizontal="right" vertical="center"/>
    </xf>
    <xf numFmtId="4" fontId="46" fillId="22" borderId="3">
      <alignment horizontal="right" vertical="center"/>
      <protection locked="0"/>
    </xf>
    <xf numFmtId="49" fontId="47" fillId="0" borderId="3">
      <alignment horizontal="left" vertical="center"/>
      <protection locked="0"/>
    </xf>
    <xf numFmtId="49" fontId="47" fillId="0" borderId="3">
      <alignment horizontal="left" vertical="center"/>
    </xf>
    <xf numFmtId="49" fontId="48" fillId="0" borderId="3">
      <alignment horizontal="left" vertical="center"/>
      <protection locked="0"/>
    </xf>
    <xf numFmtId="49" fontId="48" fillId="0" borderId="3">
      <alignment horizontal="left" vertical="center"/>
    </xf>
    <xf numFmtId="4" fontId="47" fillId="0" borderId="3">
      <alignment horizontal="right" vertical="center"/>
      <protection locked="0"/>
    </xf>
    <xf numFmtId="4" fontId="47" fillId="0" borderId="3">
      <alignment horizontal="right" vertical="center"/>
    </xf>
    <xf numFmtId="4" fontId="48" fillId="0" borderId="3">
      <alignment horizontal="right" vertical="center"/>
      <protection locked="0"/>
    </xf>
    <xf numFmtId="49" fontId="49" fillId="0" borderId="3">
      <alignment horizontal="left" vertical="center"/>
      <protection locked="0"/>
    </xf>
    <xf numFmtId="49" fontId="49" fillId="0" borderId="3">
      <alignment horizontal="left" vertical="center"/>
    </xf>
    <xf numFmtId="49" fontId="50" fillId="0" borderId="3">
      <alignment horizontal="left" vertical="center"/>
      <protection locked="0"/>
    </xf>
    <xf numFmtId="49" fontId="50" fillId="0" borderId="3">
      <alignment horizontal="left" vertical="center"/>
    </xf>
    <xf numFmtId="4" fontId="49" fillId="0" borderId="3">
      <alignment horizontal="right" vertical="center"/>
      <protection locked="0"/>
    </xf>
    <xf numFmtId="4" fontId="49" fillId="0" borderId="3">
      <alignment horizontal="right" vertical="center"/>
    </xf>
    <xf numFmtId="49" fontId="47" fillId="0" borderId="3">
      <alignment horizontal="left" vertical="center"/>
      <protection locked="0"/>
    </xf>
    <xf numFmtId="49" fontId="48" fillId="0" borderId="3">
      <alignment horizontal="left" vertical="center"/>
      <protection locked="0"/>
    </xf>
    <xf numFmtId="4" fontId="47" fillId="0" borderId="3">
      <alignment horizontal="right" vertical="center"/>
      <protection locked="0"/>
    </xf>
    <xf numFmtId="0" fontId="30" fillId="0" borderId="8" applyNumberFormat="0" applyFill="0" applyAlignment="0" applyProtection="0"/>
    <xf numFmtId="0" fontId="27" fillId="23" borderId="0" applyNumberFormat="0" applyBorder="0" applyAlignment="0" applyProtection="0"/>
    <xf numFmtId="0" fontId="14" fillId="0" borderId="0"/>
    <xf numFmtId="0" fontId="14" fillId="0" borderId="0"/>
    <xf numFmtId="0" fontId="14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51" fillId="26" borderId="3">
      <alignment horizontal="right" vertical="center"/>
      <protection locked="0"/>
    </xf>
    <xf numFmtId="4" fontId="51" fillId="27" borderId="3">
      <alignment horizontal="right" vertical="center"/>
      <protection locked="0"/>
    </xf>
    <xf numFmtId="4" fontId="51" fillId="28" borderId="3">
      <alignment horizontal="right" vertical="center"/>
      <protection locked="0"/>
    </xf>
    <xf numFmtId="0" fontId="19" fillId="20" borderId="10" applyNumberFormat="0" applyAlignment="0" applyProtection="0"/>
    <xf numFmtId="49" fontId="36" fillId="0" borderId="3">
      <alignment horizontal="left" vertical="center" wrapText="1"/>
      <protection locked="0"/>
    </xf>
    <xf numFmtId="49" fontId="36" fillId="0" borderId="3">
      <alignment horizontal="left" vertical="center" wrapText="1"/>
      <protection locked="0"/>
    </xf>
    <xf numFmtId="0" fontId="26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5" fillId="16" borderId="0" applyNumberFormat="0" applyBorder="0" applyAlignment="0" applyProtection="0"/>
    <xf numFmtId="0" fontId="17" fillId="16" borderId="0" applyNumberFormat="0" applyBorder="0" applyAlignment="0" applyProtection="0"/>
    <xf numFmtId="0" fontId="35" fillId="17" borderId="0" applyNumberFormat="0" applyBorder="0" applyAlignment="0" applyProtection="0"/>
    <xf numFmtId="0" fontId="17" fillId="17" borderId="0" applyNumberFormat="0" applyBorder="0" applyAlignment="0" applyProtection="0"/>
    <xf numFmtId="0" fontId="35" fillId="18" borderId="0" applyNumberFormat="0" applyBorder="0" applyAlignment="0" applyProtection="0"/>
    <xf numFmtId="0" fontId="17" fillId="18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9" borderId="0" applyNumberFormat="0" applyBorder="0" applyAlignment="0" applyProtection="0"/>
    <xf numFmtId="0" fontId="17" fillId="19" borderId="0" applyNumberFormat="0" applyBorder="0" applyAlignment="0" applyProtection="0"/>
    <xf numFmtId="0" fontId="52" fillId="7" borderId="1" applyNumberFormat="0" applyAlignment="0" applyProtection="0"/>
    <xf numFmtId="0" fontId="18" fillId="7" borderId="1" applyNumberFormat="0" applyAlignment="0" applyProtection="0"/>
    <xf numFmtId="0" fontId="53" fillId="20" borderId="10" applyNumberFormat="0" applyAlignment="0" applyProtection="0"/>
    <xf numFmtId="0" fontId="19" fillId="20" borderId="10" applyNumberFormat="0" applyAlignment="0" applyProtection="0"/>
    <xf numFmtId="0" fontId="54" fillId="20" borderId="1" applyNumberFormat="0" applyAlignment="0" applyProtection="0"/>
    <xf numFmtId="0" fontId="20" fillId="20" borderId="1" applyNumberFormat="0" applyAlignment="0" applyProtection="0"/>
    <xf numFmtId="172" fontId="14" fillId="0" borderId="0" applyFont="0" applyFill="0" applyBorder="0" applyAlignment="0" applyProtection="0"/>
    <xf numFmtId="0" fontId="55" fillId="0" borderId="4" applyNumberFormat="0" applyFill="0" applyAlignment="0" applyProtection="0"/>
    <xf numFmtId="0" fontId="21" fillId="0" borderId="4" applyNumberFormat="0" applyFill="0" applyAlignment="0" applyProtection="0"/>
    <xf numFmtId="0" fontId="56" fillId="0" borderId="5" applyNumberFormat="0" applyFill="0" applyAlignment="0" applyProtection="0"/>
    <xf numFmtId="0" fontId="22" fillId="0" borderId="5" applyNumberFormat="0" applyFill="0" applyAlignment="0" applyProtection="0"/>
    <xf numFmtId="0" fontId="57" fillId="0" borderId="6" applyNumberFormat="0" applyFill="0" applyAlignment="0" applyProtection="0"/>
    <xf numFmtId="0" fontId="23" fillId="0" borderId="6" applyNumberFormat="0" applyFill="0" applyAlignment="0" applyProtection="0"/>
    <xf numFmtId="0" fontId="5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8" fillId="0" borderId="11" applyNumberFormat="0" applyFill="0" applyAlignment="0" applyProtection="0"/>
    <xf numFmtId="0" fontId="24" fillId="0" borderId="11" applyNumberFormat="0" applyFill="0" applyAlignment="0" applyProtection="0"/>
    <xf numFmtId="0" fontId="59" fillId="21" borderId="2" applyNumberFormat="0" applyAlignment="0" applyProtection="0"/>
    <xf numFmtId="0" fontId="25" fillId="21" borderId="2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0" fillId="23" borderId="0" applyNumberFormat="0" applyBorder="0" applyAlignment="0" applyProtection="0"/>
    <xf numFmtId="0" fontId="27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14" fillId="0" borderId="0"/>
    <xf numFmtId="0" fontId="2" fillId="0" borderId="0"/>
    <xf numFmtId="0" fontId="14" fillId="0" borderId="0"/>
    <xf numFmtId="0" fontId="14" fillId="0" borderId="0" applyNumberFormat="0" applyFont="0" applyFill="0" applyBorder="0" applyAlignment="0" applyProtection="0">
      <alignment vertical="top"/>
    </xf>
    <xf numFmtId="0" fontId="14" fillId="0" borderId="0" applyNumberFormat="0" applyFont="0" applyFill="0" applyBorder="0" applyAlignment="0" applyProtection="0">
      <alignment vertical="top"/>
    </xf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61" fillId="3" borderId="0" applyNumberFormat="0" applyBorder="0" applyAlignment="0" applyProtection="0"/>
    <xf numFmtId="0" fontId="28" fillId="3" borderId="0" applyNumberFormat="0" applyBorder="0" applyAlignment="0" applyProtection="0"/>
    <xf numFmtId="0" fontId="6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3" fillId="25" borderId="9" applyNumberFormat="0" applyFont="0" applyAlignment="0" applyProtection="0"/>
    <xf numFmtId="0" fontId="14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4" fillId="0" borderId="8" applyNumberFormat="0" applyFill="0" applyAlignment="0" applyProtection="0"/>
    <xf numFmtId="0" fontId="30" fillId="0" borderId="8" applyNumberFormat="0" applyFill="0" applyAlignment="0" applyProtection="0"/>
    <xf numFmtId="0" fontId="3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3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8" fillId="4" borderId="0" applyNumberFormat="0" applyBorder="0" applyAlignment="0" applyProtection="0"/>
    <xf numFmtId="0" fontId="32" fillId="4" borderId="0" applyNumberFormat="0" applyBorder="0" applyAlignment="0" applyProtection="0"/>
    <xf numFmtId="176" fontId="69" fillId="22" borderId="12" applyFill="0" applyBorder="0">
      <alignment horizontal="center" vertical="center" wrapText="1"/>
      <protection locked="0"/>
    </xf>
    <xf numFmtId="171" fontId="70" fillId="0" borderId="0">
      <alignment wrapText="1"/>
    </xf>
    <xf numFmtId="171" fontId="37" fillId="0" borderId="0">
      <alignment wrapText="1"/>
    </xf>
    <xf numFmtId="0" fontId="12" fillId="0" borderId="0"/>
  </cellStyleXfs>
  <cellXfs count="463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170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0" fontId="7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169" fontId="4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 wrapText="1" shrinkToFit="1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170" fontId="5" fillId="0" borderId="0" xfId="0" applyNumberFormat="1" applyFont="1" applyFill="1" applyAlignment="1">
      <alignment vertical="center"/>
    </xf>
    <xf numFmtId="0" fontId="13" fillId="0" borderId="0" xfId="0" applyFont="1" applyFill="1"/>
    <xf numFmtId="170" fontId="5" fillId="0" borderId="0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169" fontId="4" fillId="0" borderId="0" xfId="0" applyNumberFormat="1" applyFont="1" applyFill="1" applyBorder="1" applyAlignment="1">
      <alignment horizontal="right" vertical="center" wrapText="1"/>
    </xf>
    <xf numFmtId="169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 shrinkToFit="1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3" xfId="237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 wrapText="1"/>
    </xf>
    <xf numFmtId="0" fontId="5" fillId="0" borderId="0" xfId="245" applyFont="1" applyFill="1" applyBorder="1" applyAlignment="1">
      <alignment vertical="center"/>
    </xf>
    <xf numFmtId="0" fontId="5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170" fontId="4" fillId="0" borderId="0" xfId="0" applyNumberFormat="1" applyFont="1" applyFill="1" applyBorder="1" applyAlignment="1">
      <alignment horizontal="center" vertical="center" wrapText="1"/>
    </xf>
    <xf numFmtId="170" fontId="4" fillId="0" borderId="0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16" fillId="0" borderId="0" xfId="245" applyFont="1" applyFill="1"/>
    <xf numFmtId="0" fontId="5" fillId="0" borderId="0" xfId="245" applyFont="1" applyFill="1" applyBorder="1" applyAlignment="1">
      <alignment vertical="center" wrapText="1"/>
    </xf>
    <xf numFmtId="0" fontId="4" fillId="0" borderId="3" xfId="237" applyFont="1" applyFill="1" applyBorder="1" applyAlignment="1">
      <alignment horizontal="left" vertical="center"/>
    </xf>
    <xf numFmtId="0" fontId="5" fillId="0" borderId="0" xfId="0" applyFont="1" applyFill="1"/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14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170" fontId="4" fillId="0" borderId="0" xfId="0" applyNumberFormat="1" applyFont="1" applyFill="1" applyBorder="1" applyAlignment="1">
      <alignment horizontal="right" vertical="center" wrapText="1"/>
    </xf>
    <xf numFmtId="0" fontId="4" fillId="0" borderId="0" xfId="0" quotePrefix="1" applyFont="1" applyFill="1" applyBorder="1" applyAlignment="1">
      <alignment horizontal="center"/>
    </xf>
    <xf numFmtId="170" fontId="5" fillId="0" borderId="0" xfId="245" applyNumberFormat="1" applyFont="1" applyFill="1" applyBorder="1" applyAlignment="1">
      <alignment horizontal="center" vertical="center" wrapText="1"/>
    </xf>
    <xf numFmtId="170" fontId="5" fillId="0" borderId="0" xfId="245" applyNumberFormat="1" applyFont="1" applyFill="1" applyBorder="1" applyAlignment="1">
      <alignment horizontal="right" vertical="center" wrapText="1"/>
    </xf>
    <xf numFmtId="0" fontId="5" fillId="0" borderId="0" xfId="245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vertical="center" wrapText="1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 shrinkToFit="1"/>
    </xf>
    <xf numFmtId="0" fontId="5" fillId="0" borderId="18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182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 applyProtection="1">
      <alignment vertical="center" wrapText="1"/>
      <protection locked="0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center" wrapText="1"/>
    </xf>
    <xf numFmtId="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vertical="center" wrapText="1"/>
    </xf>
    <xf numFmtId="169" fontId="5" fillId="0" borderId="0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3" fontId="5" fillId="0" borderId="3" xfId="0" applyNumberFormat="1" applyFont="1" applyFill="1" applyBorder="1" applyAlignment="1">
      <alignment horizontal="left" vertical="center" wrapText="1"/>
    </xf>
    <xf numFmtId="3" fontId="11" fillId="0" borderId="3" xfId="0" applyNumberFormat="1" applyFont="1" applyFill="1" applyBorder="1" applyAlignment="1">
      <alignment horizontal="center" vertical="center" wrapText="1" shrinkToFit="1"/>
    </xf>
    <xf numFmtId="49" fontId="4" fillId="0" borderId="3" xfId="0" applyNumberFormat="1" applyFont="1" applyFill="1" applyBorder="1" applyAlignment="1">
      <alignment horizontal="left" vertical="center" wrapText="1"/>
    </xf>
    <xf numFmtId="49" fontId="5" fillId="0" borderId="3" xfId="237" applyNumberFormat="1" applyFont="1" applyFill="1" applyBorder="1" applyAlignment="1">
      <alignment horizontal="left" vertical="center" wrapText="1"/>
    </xf>
    <xf numFmtId="17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center" wrapText="1" shrinkToFit="1"/>
    </xf>
    <xf numFmtId="173" fontId="5" fillId="0" borderId="3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5" fillId="0" borderId="3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19" xfId="0" quotePrefix="1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19" xfId="0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3" xfId="245" applyFont="1" applyFill="1" applyBorder="1" applyAlignment="1">
      <alignment horizontal="center" vertical="center"/>
    </xf>
    <xf numFmtId="0" fontId="4" fillId="0" borderId="14" xfId="245" applyFont="1" applyFill="1" applyBorder="1" applyAlignment="1">
      <alignment horizontal="left" vertical="center" wrapText="1"/>
    </xf>
    <xf numFmtId="0" fontId="4" fillId="0" borderId="15" xfId="245" applyFont="1" applyFill="1" applyBorder="1" applyAlignment="1">
      <alignment horizontal="left" vertical="center" wrapText="1"/>
    </xf>
    <xf numFmtId="0" fontId="4" fillId="0" borderId="16" xfId="245" applyFont="1" applyFill="1" applyBorder="1" applyAlignment="1">
      <alignment horizontal="left" vertical="center" wrapText="1"/>
    </xf>
    <xf numFmtId="0" fontId="4" fillId="0" borderId="20" xfId="0" quotePrefix="1" applyFont="1" applyFill="1" applyBorder="1" applyAlignment="1">
      <alignment horizontal="center" vertical="center"/>
    </xf>
    <xf numFmtId="0" fontId="4" fillId="0" borderId="19" xfId="0" quotePrefix="1" applyFont="1" applyFill="1" applyBorder="1" applyAlignment="1">
      <alignment horizontal="center" vertical="center"/>
    </xf>
    <xf numFmtId="170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173" fontId="4" fillId="0" borderId="3" xfId="0" applyNumberFormat="1" applyFont="1" applyFill="1" applyBorder="1" applyAlignment="1">
      <alignment horizontal="center" vertical="center" wrapText="1"/>
    </xf>
    <xf numFmtId="173" fontId="4" fillId="0" borderId="0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9" xfId="245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173" fontId="4" fillId="27" borderId="3" xfId="0" applyNumberFormat="1" applyFont="1" applyFill="1" applyBorder="1" applyAlignment="1">
      <alignment horizontal="center" vertical="center" wrapText="1"/>
    </xf>
    <xf numFmtId="173" fontId="5" fillId="27" borderId="3" xfId="0" applyNumberFormat="1" applyFont="1" applyFill="1" applyBorder="1" applyAlignment="1">
      <alignment horizontal="center" vertical="center" wrapText="1"/>
    </xf>
    <xf numFmtId="173" fontId="4" fillId="30" borderId="3" xfId="0" applyNumberFormat="1" applyFont="1" applyFill="1" applyBorder="1" applyAlignment="1">
      <alignment horizontal="center" vertical="center" wrapText="1"/>
    </xf>
    <xf numFmtId="173" fontId="4" fillId="26" borderId="3" xfId="0" applyNumberFormat="1" applyFont="1" applyFill="1" applyBorder="1" applyAlignment="1">
      <alignment horizontal="center" vertical="center" wrapText="1"/>
    </xf>
    <xf numFmtId="173" fontId="4" fillId="29" borderId="3" xfId="0" applyNumberFormat="1" applyFont="1" applyFill="1" applyBorder="1" applyAlignment="1">
      <alignment horizontal="center" vertical="center" wrapText="1"/>
    </xf>
    <xf numFmtId="179" fontId="4" fillId="30" borderId="3" xfId="0" applyNumberFormat="1" applyFont="1" applyFill="1" applyBorder="1" applyAlignment="1">
      <alignment horizontal="center" vertical="center" wrapText="1"/>
    </xf>
    <xf numFmtId="0" fontId="4" fillId="26" borderId="14" xfId="245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69" fontId="5" fillId="30" borderId="3" xfId="237" applyNumberFormat="1" applyFont="1" applyFill="1" applyBorder="1" applyAlignment="1">
      <alignment horizontal="center" vertical="center" wrapText="1"/>
    </xf>
    <xf numFmtId="179" fontId="5" fillId="0" borderId="3" xfId="0" applyNumberFormat="1" applyFont="1" applyFill="1" applyBorder="1" applyAlignment="1">
      <alignment horizontal="center" vertical="center" wrapText="1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69" fontId="5" fillId="29" borderId="3" xfId="0" applyNumberFormat="1" applyFont="1" applyFill="1" applyBorder="1" applyAlignment="1">
      <alignment horizontal="center" vertical="center" wrapText="1"/>
    </xf>
    <xf numFmtId="173" fontId="5" fillId="31" borderId="3" xfId="0" applyNumberFormat="1" applyFont="1" applyFill="1" applyBorder="1" applyAlignment="1">
      <alignment horizontal="center" vertical="center" wrapText="1"/>
    </xf>
    <xf numFmtId="170" fontId="5" fillId="29" borderId="3" xfId="237" applyNumberFormat="1" applyFont="1" applyFill="1" applyBorder="1" applyAlignment="1">
      <alignment horizontal="center" vertical="center" wrapText="1"/>
    </xf>
    <xf numFmtId="180" fontId="5" fillId="0" borderId="3" xfId="228" applyNumberFormat="1" applyFont="1" applyFill="1" applyBorder="1" applyAlignment="1">
      <alignment horizontal="center" vertical="center" wrapText="1"/>
    </xf>
    <xf numFmtId="180" fontId="5" fillId="32" borderId="3" xfId="228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173" fontId="7" fillId="0" borderId="3" xfId="0" applyNumberFormat="1" applyFont="1" applyFill="1" applyBorder="1" applyAlignment="1">
      <alignment horizontal="center" vertical="center" wrapText="1"/>
    </xf>
    <xf numFmtId="4" fontId="4" fillId="27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173" fontId="5" fillId="33" borderId="3" xfId="0" applyNumberFormat="1" applyFont="1" applyFill="1" applyBorder="1" applyAlignment="1">
      <alignment horizontal="right" vertical="center" wrapText="1"/>
    </xf>
    <xf numFmtId="4" fontId="5" fillId="33" borderId="3" xfId="0" applyNumberFormat="1" applyFont="1" applyFill="1" applyBorder="1" applyAlignment="1">
      <alignment horizontal="right" vertical="center" wrapText="1"/>
    </xf>
    <xf numFmtId="179" fontId="4" fillId="33" borderId="3" xfId="0" applyNumberFormat="1" applyFont="1" applyFill="1" applyBorder="1" applyAlignment="1">
      <alignment horizontal="center" vertical="center" wrapText="1"/>
    </xf>
    <xf numFmtId="179" fontId="5" fillId="33" borderId="3" xfId="0" applyNumberFormat="1" applyFont="1" applyFill="1" applyBorder="1" applyAlignment="1">
      <alignment horizontal="center" vertical="center" wrapText="1"/>
    </xf>
    <xf numFmtId="173" fontId="5" fillId="33" borderId="3" xfId="0" applyNumberFormat="1" applyFont="1" applyFill="1" applyBorder="1" applyAlignment="1">
      <alignment horizontal="center" vertical="center" wrapText="1"/>
    </xf>
    <xf numFmtId="4" fontId="4" fillId="33" borderId="3" xfId="0" applyNumberFormat="1" applyFont="1" applyFill="1" applyBorder="1" applyAlignment="1">
      <alignment horizontal="center" vertical="center" wrapText="1"/>
    </xf>
    <xf numFmtId="173" fontId="4" fillId="33" borderId="3" xfId="0" applyNumberFormat="1" applyFont="1" applyFill="1" applyBorder="1" applyAlignment="1">
      <alignment horizontal="center" vertical="center" wrapText="1"/>
    </xf>
    <xf numFmtId="173" fontId="4" fillId="34" borderId="3" xfId="0" applyNumberFormat="1" applyFont="1" applyFill="1" applyBorder="1" applyAlignment="1">
      <alignment horizontal="center" vertical="center" wrapText="1"/>
    </xf>
    <xf numFmtId="173" fontId="5" fillId="34" borderId="3" xfId="0" applyNumberFormat="1" applyFont="1" applyFill="1" applyBorder="1" applyAlignment="1">
      <alignment horizontal="center" vertical="center" wrapText="1"/>
    </xf>
    <xf numFmtId="4" fontId="4" fillId="34" borderId="3" xfId="0" applyNumberFormat="1" applyFont="1" applyFill="1" applyBorder="1" applyAlignment="1">
      <alignment horizontal="center" vertical="center" wrapText="1"/>
    </xf>
    <xf numFmtId="170" fontId="4" fillId="34" borderId="3" xfId="0" applyNumberFormat="1" applyFont="1" applyFill="1" applyBorder="1" applyAlignment="1">
      <alignment horizontal="center" vertical="center" wrapText="1"/>
    </xf>
    <xf numFmtId="179" fontId="5" fillId="34" borderId="3" xfId="0" applyNumberFormat="1" applyFont="1" applyFill="1" applyBorder="1" applyAlignment="1">
      <alignment horizontal="center" vertical="center" wrapText="1"/>
    </xf>
    <xf numFmtId="173" fontId="4" fillId="0" borderId="0" xfId="245" applyNumberFormat="1" applyFont="1" applyFill="1" applyBorder="1" applyAlignment="1">
      <alignment horizontal="center" vertical="center"/>
    </xf>
    <xf numFmtId="173" fontId="5" fillId="0" borderId="0" xfId="0" applyNumberFormat="1" applyFont="1" applyFill="1" applyAlignment="1">
      <alignment vertical="center"/>
    </xf>
    <xf numFmtId="0" fontId="0" fillId="0" borderId="0" xfId="0" applyAlignment="1">
      <alignment horizontal="justify" wrapText="1"/>
    </xf>
    <xf numFmtId="0" fontId="75" fillId="0" borderId="0" xfId="0" applyFont="1" applyAlignment="1">
      <alignment horizontal="justify" wrapText="1"/>
    </xf>
    <xf numFmtId="0" fontId="75" fillId="0" borderId="0" xfId="0" applyFont="1" applyAlignment="1">
      <alignment wrapText="1"/>
    </xf>
    <xf numFmtId="0" fontId="76" fillId="0" borderId="0" xfId="0" applyFont="1" applyAlignment="1">
      <alignment wrapText="1"/>
    </xf>
    <xf numFmtId="0" fontId="77" fillId="0" borderId="0" xfId="0" applyFont="1" applyAlignment="1">
      <alignment wrapText="1"/>
    </xf>
    <xf numFmtId="0" fontId="78" fillId="0" borderId="0" xfId="0" applyFont="1" applyAlignment="1">
      <alignment horizontal="justify" wrapText="1"/>
    </xf>
    <xf numFmtId="0" fontId="14" fillId="0" borderId="28" xfId="0" applyFont="1" applyBorder="1" applyAlignment="1">
      <alignment wrapText="1"/>
    </xf>
    <xf numFmtId="0" fontId="14" fillId="0" borderId="29" xfId="0" applyFont="1" applyBorder="1" applyAlignment="1">
      <alignment wrapText="1"/>
    </xf>
    <xf numFmtId="0" fontId="14" fillId="0" borderId="30" xfId="0" applyFont="1" applyBorder="1" applyAlignment="1">
      <alignment wrapText="1"/>
    </xf>
    <xf numFmtId="0" fontId="5" fillId="0" borderId="0" xfId="0" applyFont="1" applyFill="1" applyBorder="1" applyAlignment="1">
      <alignment vertical="center"/>
    </xf>
    <xf numFmtId="170" fontId="5" fillId="0" borderId="0" xfId="0" applyNumberFormat="1" applyFont="1" applyFill="1" applyBorder="1" applyAlignment="1">
      <alignment vertical="center"/>
    </xf>
    <xf numFmtId="170" fontId="4" fillId="0" borderId="0" xfId="0" applyNumberFormat="1" applyFont="1" applyFill="1" applyBorder="1" applyAlignment="1">
      <alignment vertical="center"/>
    </xf>
    <xf numFmtId="0" fontId="79" fillId="0" borderId="0" xfId="353" applyNumberFormat="1" applyFont="1" applyAlignment="1">
      <alignment horizontal="left"/>
    </xf>
    <xf numFmtId="0" fontId="12" fillId="0" borderId="0" xfId="353"/>
    <xf numFmtId="0" fontId="79" fillId="0" borderId="0" xfId="353" applyFont="1" applyAlignment="1">
      <alignment horizontal="left"/>
    </xf>
    <xf numFmtId="0" fontId="80" fillId="0" borderId="19" xfId="353" applyNumberFormat="1" applyFont="1" applyBorder="1" applyAlignment="1">
      <alignment horizontal="center"/>
    </xf>
    <xf numFmtId="0" fontId="80" fillId="0" borderId="20" xfId="353" applyNumberFormat="1" applyFont="1" applyBorder="1" applyAlignment="1">
      <alignment horizontal="center"/>
    </xf>
    <xf numFmtId="0" fontId="80" fillId="0" borderId="24" xfId="353" applyNumberFormat="1" applyFont="1" applyBorder="1" applyAlignment="1">
      <alignment horizontal="center"/>
    </xf>
    <xf numFmtId="0" fontId="80" fillId="0" borderId="25" xfId="353" applyNumberFormat="1" applyFont="1" applyBorder="1" applyAlignment="1">
      <alignment horizontal="center"/>
    </xf>
    <xf numFmtId="1" fontId="81" fillId="0" borderId="17" xfId="353" applyNumberFormat="1" applyFont="1" applyBorder="1" applyAlignment="1">
      <alignment horizontal="right"/>
    </xf>
    <xf numFmtId="0" fontId="80" fillId="0" borderId="3" xfId="353" applyFont="1" applyBorder="1" applyAlignment="1">
      <alignment horizontal="left"/>
    </xf>
    <xf numFmtId="1" fontId="12" fillId="0" borderId="0" xfId="353" applyNumberFormat="1" applyFont="1" applyAlignment="1">
      <alignment horizontal="left"/>
    </xf>
    <xf numFmtId="0" fontId="12" fillId="0" borderId="0" xfId="353" applyFont="1" applyAlignment="1">
      <alignment horizontal="left"/>
    </xf>
    <xf numFmtId="0" fontId="80" fillId="0" borderId="13" xfId="353" applyFont="1" applyBorder="1" applyAlignment="1">
      <alignment horizontal="left"/>
    </xf>
    <xf numFmtId="0" fontId="80" fillId="0" borderId="14" xfId="353" applyFont="1" applyBorder="1" applyAlignment="1">
      <alignment horizontal="left"/>
    </xf>
    <xf numFmtId="0" fontId="80" fillId="0" borderId="15" xfId="353" applyFont="1" applyBorder="1" applyAlignment="1">
      <alignment horizontal="left"/>
    </xf>
    <xf numFmtId="181" fontId="12" fillId="0" borderId="0" xfId="353" applyNumberFormat="1" applyFont="1" applyAlignment="1">
      <alignment horizontal="left"/>
    </xf>
    <xf numFmtId="0" fontId="80" fillId="0" borderId="0" xfId="353" applyFont="1" applyAlignment="1">
      <alignment horizontal="left"/>
    </xf>
    <xf numFmtId="0" fontId="82" fillId="0" borderId="0" xfId="353" applyFont="1"/>
    <xf numFmtId="182" fontId="5" fillId="0" borderId="0" xfId="0" applyNumberFormat="1" applyFont="1" applyFill="1" applyBorder="1" applyAlignment="1">
      <alignment vertical="center"/>
    </xf>
    <xf numFmtId="9" fontId="5" fillId="0" borderId="0" xfId="245" applyNumberFormat="1" applyFont="1" applyFill="1" applyBorder="1" applyAlignment="1">
      <alignment vertical="center"/>
    </xf>
    <xf numFmtId="170" fontId="5" fillId="35" borderId="3" xfId="237" applyNumberFormat="1" applyFont="1" applyFill="1" applyBorder="1" applyAlignment="1">
      <alignment horizontal="center" vertical="center" wrapText="1"/>
    </xf>
    <xf numFmtId="183" fontId="5" fillId="0" borderId="0" xfId="245" applyNumberFormat="1" applyFont="1" applyFill="1" applyBorder="1" applyAlignment="1">
      <alignment vertical="center"/>
    </xf>
    <xf numFmtId="184" fontId="4" fillId="0" borderId="0" xfId="245" applyNumberFormat="1" applyFont="1" applyFill="1" applyBorder="1" applyAlignment="1">
      <alignment horizontal="center" vertical="center"/>
    </xf>
    <xf numFmtId="173" fontId="5" fillId="0" borderId="0" xfId="245" applyNumberFormat="1" applyFont="1" applyFill="1" applyBorder="1" applyAlignment="1">
      <alignment vertical="center"/>
    </xf>
    <xf numFmtId="173" fontId="4" fillId="0" borderId="0" xfId="245" applyNumberFormat="1" applyFont="1" applyFill="1" applyBorder="1" applyAlignment="1">
      <alignment vertical="center"/>
    </xf>
    <xf numFmtId="183" fontId="4" fillId="0" borderId="0" xfId="245" applyNumberFormat="1" applyFont="1" applyFill="1" applyBorder="1" applyAlignment="1">
      <alignment horizontal="center" vertical="center"/>
    </xf>
    <xf numFmtId="173" fontId="5" fillId="26" borderId="3" xfId="0" applyNumberFormat="1" applyFont="1" applyFill="1" applyBorder="1" applyAlignment="1">
      <alignment horizontal="center" vertical="center" wrapText="1"/>
    </xf>
    <xf numFmtId="179" fontId="4" fillId="27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4" fontId="5" fillId="29" borderId="3" xfId="0" applyNumberFormat="1" applyFont="1" applyFill="1" applyBorder="1" applyAlignment="1">
      <alignment horizontal="center" vertical="center" wrapText="1"/>
    </xf>
    <xf numFmtId="174" fontId="4" fillId="0" borderId="3" xfId="0" applyNumberFormat="1" applyFont="1" applyFill="1" applyBorder="1" applyAlignment="1">
      <alignment horizontal="center" vertical="center" wrapText="1"/>
    </xf>
    <xf numFmtId="174" fontId="7" fillId="0" borderId="3" xfId="0" applyNumberFormat="1" applyFont="1" applyFill="1" applyBorder="1" applyAlignment="1">
      <alignment horizontal="center" vertical="center" wrapText="1"/>
    </xf>
    <xf numFmtId="174" fontId="5" fillId="0" borderId="3" xfId="0" applyNumberFormat="1" applyFont="1" applyFill="1" applyBorder="1" applyAlignment="1">
      <alignment horizontal="center" vertical="center" wrapText="1"/>
    </xf>
    <xf numFmtId="174" fontId="5" fillId="34" borderId="3" xfId="0" applyNumberFormat="1" applyFont="1" applyFill="1" applyBorder="1" applyAlignment="1">
      <alignment horizontal="center" vertical="center" wrapText="1"/>
    </xf>
    <xf numFmtId="174" fontId="4" fillId="27" borderId="3" xfId="0" applyNumberFormat="1" applyFont="1" applyFill="1" applyBorder="1" applyAlignment="1">
      <alignment horizontal="center" vertical="center" wrapText="1"/>
    </xf>
    <xf numFmtId="174" fontId="4" fillId="29" borderId="3" xfId="0" applyNumberFormat="1" applyFont="1" applyFill="1" applyBorder="1" applyAlignment="1">
      <alignment horizontal="center" vertical="center" wrapText="1"/>
    </xf>
    <xf numFmtId="174" fontId="7" fillId="33" borderId="3" xfId="0" applyNumberFormat="1" applyFont="1" applyFill="1" applyBorder="1" applyAlignment="1">
      <alignment horizontal="center" vertical="center" wrapText="1"/>
    </xf>
    <xf numFmtId="174" fontId="4" fillId="30" borderId="3" xfId="0" applyNumberFormat="1" applyFont="1" applyFill="1" applyBorder="1" applyAlignment="1">
      <alignment horizontal="center" vertical="center" wrapText="1"/>
    </xf>
    <xf numFmtId="184" fontId="5" fillId="0" borderId="3" xfId="0" applyNumberFormat="1" applyFont="1" applyFill="1" applyBorder="1" applyAlignment="1">
      <alignment horizontal="center" vertical="center" wrapText="1"/>
    </xf>
    <xf numFmtId="177" fontId="4" fillId="27" borderId="3" xfId="0" applyNumberFormat="1" applyFont="1" applyFill="1" applyBorder="1" applyAlignment="1">
      <alignment horizontal="center" vertical="center" wrapText="1"/>
    </xf>
    <xf numFmtId="177" fontId="4" fillId="29" borderId="3" xfId="0" applyNumberFormat="1" applyFont="1" applyFill="1" applyBorder="1" applyAlignment="1">
      <alignment horizontal="center" vertical="center" wrapText="1"/>
    </xf>
    <xf numFmtId="177" fontId="5" fillId="33" borderId="3" xfId="0" applyNumberFormat="1" applyFont="1" applyFill="1" applyBorder="1" applyAlignment="1">
      <alignment horizontal="center" vertical="center" wrapText="1"/>
    </xf>
    <xf numFmtId="177" fontId="5" fillId="29" borderId="3" xfId="0" applyNumberFormat="1" applyFont="1" applyFill="1" applyBorder="1" applyAlignment="1">
      <alignment horizontal="center" vertical="center" wrapText="1"/>
    </xf>
    <xf numFmtId="177" fontId="4" fillId="33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80" fillId="0" borderId="19" xfId="353" applyNumberFormat="1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wrapText="1"/>
    </xf>
    <xf numFmtId="0" fontId="80" fillId="0" borderId="3" xfId="353" applyNumberFormat="1" applyFont="1" applyBorder="1" applyAlignment="1">
      <alignment horizontal="right"/>
    </xf>
    <xf numFmtId="4" fontId="80" fillId="34" borderId="14" xfId="353" applyNumberFormat="1" applyFont="1" applyFill="1" applyBorder="1" applyAlignment="1">
      <alignment horizontal="right"/>
    </xf>
    <xf numFmtId="4" fontId="12" fillId="0" borderId="0" xfId="353" applyNumberFormat="1" applyFont="1" applyAlignment="1">
      <alignment horizontal="right"/>
    </xf>
    <xf numFmtId="0" fontId="12" fillId="0" borderId="0" xfId="353" applyNumberFormat="1" applyFont="1" applyAlignment="1">
      <alignment horizontal="right"/>
    </xf>
    <xf numFmtId="4" fontId="80" fillId="0" borderId="3" xfId="353" applyNumberFormat="1" applyFont="1" applyBorder="1" applyAlignment="1">
      <alignment horizontal="right"/>
    </xf>
    <xf numFmtId="2" fontId="12" fillId="0" borderId="0" xfId="353" applyNumberFormat="1" applyFont="1" applyAlignment="1">
      <alignment horizontal="right"/>
    </xf>
    <xf numFmtId="4" fontId="80" fillId="34" borderId="3" xfId="353" applyNumberFormat="1" applyFont="1" applyFill="1" applyBorder="1" applyAlignment="1">
      <alignment horizontal="right"/>
    </xf>
    <xf numFmtId="0" fontId="80" fillId="0" borderId="14" xfId="353" applyNumberFormat="1" applyFont="1" applyBorder="1" applyAlignment="1">
      <alignment horizontal="right"/>
    </xf>
    <xf numFmtId="2" fontId="80" fillId="0" borderId="3" xfId="353" applyNumberFormat="1" applyFont="1" applyBorder="1" applyAlignment="1">
      <alignment horizontal="right"/>
    </xf>
    <xf numFmtId="2" fontId="80" fillId="34" borderId="14" xfId="353" applyNumberFormat="1" applyFont="1" applyFill="1" applyBorder="1" applyAlignment="1">
      <alignment horizontal="right"/>
    </xf>
    <xf numFmtId="4" fontId="80" fillId="0" borderId="14" xfId="353" applyNumberFormat="1" applyFont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5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0" fontId="5" fillId="0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173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72" fillId="0" borderId="13" xfId="0" applyFont="1" applyFill="1" applyBorder="1" applyAlignment="1">
      <alignment horizontal="left" vertical="center" wrapText="1"/>
    </xf>
    <xf numFmtId="0" fontId="73" fillId="0" borderId="1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170" fontId="5" fillId="0" borderId="0" xfId="0" quotePrefix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3" xfId="237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80" fillId="0" borderId="19" xfId="353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2" fillId="0" borderId="0" xfId="353" applyNumberFormat="1" applyFont="1" applyAlignment="1">
      <alignment horizontal="left" wrapText="1"/>
    </xf>
    <xf numFmtId="0" fontId="80" fillId="0" borderId="3" xfId="353" applyNumberFormat="1" applyFont="1" applyBorder="1" applyAlignment="1">
      <alignment horizontal="right"/>
    </xf>
    <xf numFmtId="4" fontId="80" fillId="0" borderId="16" xfId="353" applyNumberFormat="1" applyFont="1" applyBorder="1" applyAlignment="1">
      <alignment horizontal="right"/>
    </xf>
    <xf numFmtId="0" fontId="12" fillId="0" borderId="0" xfId="353" applyFont="1" applyAlignment="1">
      <alignment horizontal="left"/>
    </xf>
    <xf numFmtId="4" fontId="12" fillId="0" borderId="0" xfId="353" applyNumberFormat="1" applyFont="1" applyAlignment="1">
      <alignment horizontal="right"/>
    </xf>
    <xf numFmtId="0" fontId="12" fillId="0" borderId="0" xfId="353" applyNumberFormat="1" applyFont="1" applyAlignment="1">
      <alignment horizontal="right"/>
    </xf>
    <xf numFmtId="0" fontId="80" fillId="0" borderId="20" xfId="353" applyNumberFormat="1" applyFont="1" applyBorder="1" applyAlignment="1">
      <alignment horizontal="center"/>
    </xf>
    <xf numFmtId="0" fontId="81" fillId="0" borderId="17" xfId="353" applyNumberFormat="1" applyFont="1" applyBorder="1" applyAlignment="1">
      <alignment horizontal="left" wrapText="1"/>
    </xf>
    <xf numFmtId="0" fontId="79" fillId="0" borderId="3" xfId="353" applyFont="1" applyBorder="1" applyAlignment="1">
      <alignment horizontal="left"/>
    </xf>
    <xf numFmtId="4" fontId="80" fillId="0" borderId="3" xfId="353" applyNumberFormat="1" applyFont="1" applyBorder="1" applyAlignment="1">
      <alignment horizontal="right"/>
    </xf>
    <xf numFmtId="2" fontId="12" fillId="0" borderId="0" xfId="353" applyNumberFormat="1" applyFont="1" applyAlignment="1">
      <alignment horizontal="right"/>
    </xf>
    <xf numFmtId="2" fontId="80" fillId="0" borderId="16" xfId="353" applyNumberFormat="1" applyFont="1" applyBorder="1" applyAlignment="1">
      <alignment horizontal="right"/>
    </xf>
    <xf numFmtId="2" fontId="80" fillId="0" borderId="3" xfId="353" applyNumberFormat="1" applyFont="1" applyBorder="1" applyAlignment="1">
      <alignment horizontal="right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13" xfId="245" applyFont="1" applyFill="1" applyBorder="1" applyAlignment="1">
      <alignment horizontal="center" vertical="center"/>
    </xf>
    <xf numFmtId="0" fontId="14" fillId="0" borderId="26" xfId="0" applyFont="1" applyBorder="1" applyAlignment="1">
      <alignment wrapText="1"/>
    </xf>
    <xf numFmtId="0" fontId="14" fillId="0" borderId="27" xfId="0" applyFont="1" applyBorder="1" applyAlignment="1">
      <alignment wrapText="1"/>
    </xf>
    <xf numFmtId="0" fontId="14" fillId="0" borderId="31" xfId="0" applyFont="1" applyBorder="1" applyAlignment="1">
      <alignment wrapText="1"/>
    </xf>
    <xf numFmtId="0" fontId="14" fillId="0" borderId="32" xfId="0" applyFont="1" applyBorder="1" applyAlignment="1">
      <alignment wrapText="1"/>
    </xf>
    <xf numFmtId="0" fontId="4" fillId="0" borderId="3" xfId="245" applyFont="1" applyFill="1" applyBorder="1" applyAlignment="1">
      <alignment horizontal="left" vertical="center" wrapText="1"/>
    </xf>
    <xf numFmtId="0" fontId="5" fillId="0" borderId="19" xfId="245" applyFont="1" applyFill="1" applyBorder="1" applyAlignment="1">
      <alignment horizontal="center" vertical="center" wrapText="1"/>
    </xf>
    <xf numFmtId="0" fontId="5" fillId="0" borderId="20" xfId="245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0" xfId="237" applyNumberFormat="1" applyFont="1" applyFill="1" applyBorder="1" applyAlignment="1">
      <alignment horizontal="center" vertical="center" wrapText="1"/>
    </xf>
    <xf numFmtId="0" fontId="5" fillId="0" borderId="19" xfId="237" applyNumberFormat="1" applyFont="1" applyFill="1" applyBorder="1" applyAlignment="1">
      <alignment horizontal="center" vertical="center" wrapText="1"/>
    </xf>
    <xf numFmtId="0" fontId="5" fillId="0" borderId="20" xfId="237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178" fontId="5" fillId="0" borderId="14" xfId="0" applyNumberFormat="1" applyFont="1" applyFill="1" applyBorder="1" applyAlignment="1">
      <alignment horizontal="center" vertical="center" wrapText="1"/>
    </xf>
    <xf numFmtId="178" fontId="5" fillId="0" borderId="15" xfId="0" applyNumberFormat="1" applyFont="1" applyFill="1" applyBorder="1" applyAlignment="1">
      <alignment horizontal="center" vertical="center" wrapText="1"/>
    </xf>
    <xf numFmtId="178" fontId="5" fillId="0" borderId="16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4" fillId="29" borderId="14" xfId="0" applyNumberFormat="1" applyFont="1" applyFill="1" applyBorder="1" applyAlignment="1">
      <alignment horizontal="center" vertical="center" wrapText="1"/>
    </xf>
    <xf numFmtId="178" fontId="4" fillId="29" borderId="16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170" fontId="5" fillId="0" borderId="14" xfId="0" applyNumberFormat="1" applyFont="1" applyFill="1" applyBorder="1" applyAlignment="1">
      <alignment horizontal="center" vertical="center" wrapText="1"/>
    </xf>
    <xf numFmtId="170" fontId="5" fillId="0" borderId="16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170" fontId="5" fillId="0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4" fillId="0" borderId="16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174" fontId="5" fillId="0" borderId="14" xfId="0" applyNumberFormat="1" applyFont="1" applyFill="1" applyBorder="1" applyAlignment="1">
      <alignment horizontal="center" vertical="center" wrapText="1"/>
    </xf>
    <xf numFmtId="174" fontId="5" fillId="0" borderId="16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 shrinkToFit="1"/>
    </xf>
    <xf numFmtId="177" fontId="4" fillId="29" borderId="14" xfId="0" applyNumberFormat="1" applyFont="1" applyFill="1" applyBorder="1" applyAlignment="1">
      <alignment horizontal="center" vertical="center" wrapText="1"/>
    </xf>
    <xf numFmtId="177" fontId="4" fillId="29" borderId="16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left" vertical="center" wrapText="1"/>
    </xf>
    <xf numFmtId="49" fontId="5" fillId="0" borderId="15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177" fontId="71" fillId="0" borderId="15" xfId="0" applyNumberFormat="1" applyFont="1" applyFill="1" applyBorder="1" applyAlignment="1">
      <alignment horizontal="center" vertical="center" wrapText="1"/>
    </xf>
    <xf numFmtId="177" fontId="71" fillId="0" borderId="16" xfId="0" applyNumberFormat="1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Fill="1" applyBorder="1" applyAlignment="1">
      <alignment horizontal="center" vertical="center" wrapText="1"/>
    </xf>
    <xf numFmtId="49" fontId="5" fillId="0" borderId="2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177" fontId="11" fillId="0" borderId="15" xfId="0" applyNumberFormat="1" applyFont="1" applyFill="1" applyBorder="1" applyAlignment="1">
      <alignment horizontal="center" vertical="center" wrapText="1"/>
    </xf>
    <xf numFmtId="177" fontId="11" fillId="0" borderId="16" xfId="0" applyNumberFormat="1" applyFont="1" applyFill="1" applyBorder="1" applyAlignment="1">
      <alignment horizontal="center" vertical="center" wrapText="1"/>
    </xf>
    <xf numFmtId="1" fontId="11" fillId="0" borderId="14" xfId="0" applyNumberFormat="1" applyFont="1" applyFill="1" applyBorder="1" applyAlignment="1">
      <alignment horizontal="right" wrapText="1"/>
    </xf>
    <xf numFmtId="1" fontId="11" fillId="0" borderId="15" xfId="0" applyNumberFormat="1" applyFont="1" applyFill="1" applyBorder="1" applyAlignment="1">
      <alignment horizontal="right" wrapText="1"/>
    </xf>
    <xf numFmtId="1" fontId="11" fillId="0" borderId="16" xfId="0" applyNumberFormat="1" applyFont="1" applyFill="1" applyBorder="1" applyAlignment="1">
      <alignment horizontal="right" wrapText="1"/>
    </xf>
    <xf numFmtId="1" fontId="4" fillId="29" borderId="14" xfId="0" applyNumberFormat="1" applyFont="1" applyFill="1" applyBorder="1" applyAlignment="1">
      <alignment horizontal="right" wrapText="1" shrinkToFit="1"/>
    </xf>
    <xf numFmtId="1" fontId="4" fillId="29" borderId="15" xfId="0" applyNumberFormat="1" applyFont="1" applyFill="1" applyBorder="1" applyAlignment="1">
      <alignment horizontal="right" wrapText="1" shrinkToFit="1"/>
    </xf>
    <xf numFmtId="1" fontId="4" fillId="29" borderId="16" xfId="0" applyNumberFormat="1" applyFont="1" applyFill="1" applyBorder="1" applyAlignment="1">
      <alignment horizontal="right" wrapText="1" shrinkToFit="1"/>
    </xf>
    <xf numFmtId="0" fontId="0" fillId="0" borderId="0" xfId="0" applyAlignment="1">
      <alignment vertical="center"/>
    </xf>
    <xf numFmtId="0" fontId="5" fillId="0" borderId="0" xfId="0" applyFont="1" applyFill="1" applyAlignment="1">
      <alignment horizontal="right" vertical="center" wrapText="1"/>
    </xf>
    <xf numFmtId="0" fontId="0" fillId="0" borderId="0" xfId="0" applyFill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8" fontId="5" fillId="29" borderId="14" xfId="0" applyNumberFormat="1" applyFont="1" applyFill="1" applyBorder="1" applyAlignment="1">
      <alignment horizontal="center" vertical="center" wrapText="1"/>
    </xf>
    <xf numFmtId="178" fontId="5" fillId="29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left" vertical="center" wrapText="1"/>
    </xf>
    <xf numFmtId="3" fontId="4" fillId="0" borderId="15" xfId="0" applyNumberFormat="1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left" vertical="center" wrapText="1"/>
    </xf>
    <xf numFmtId="49" fontId="11" fillId="0" borderId="15" xfId="0" applyNumberFormat="1" applyFont="1" applyFill="1" applyBorder="1" applyAlignment="1">
      <alignment horizontal="left" vertical="center" wrapText="1"/>
    </xf>
    <xf numFmtId="49" fontId="11" fillId="0" borderId="16" xfId="0" applyNumberFormat="1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15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left" vertical="center" wrapText="1"/>
    </xf>
    <xf numFmtId="178" fontId="11" fillId="0" borderId="14" xfId="0" applyNumberFormat="1" applyFont="1" applyFill="1" applyBorder="1" applyAlignment="1">
      <alignment horizontal="center" vertical="center" wrapText="1"/>
    </xf>
    <xf numFmtId="178" fontId="11" fillId="0" borderId="15" xfId="0" applyNumberFormat="1" applyFont="1" applyFill="1" applyBorder="1" applyAlignment="1">
      <alignment horizontal="center" vertical="center" wrapText="1"/>
    </xf>
    <xf numFmtId="178" fontId="11" fillId="0" borderId="16" xfId="0" applyNumberFormat="1" applyFont="1" applyFill="1" applyBorder="1" applyAlignment="1">
      <alignment horizontal="center" vertical="center" wrapText="1"/>
    </xf>
    <xf numFmtId="178" fontId="4" fillId="29" borderId="15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177" fontId="11" fillId="0" borderId="14" xfId="0" applyNumberFormat="1" applyFont="1" applyFill="1" applyBorder="1" applyAlignment="1">
      <alignment horizontal="center" vertical="center" wrapText="1"/>
    </xf>
    <xf numFmtId="177" fontId="7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</cellXfs>
  <cellStyles count="354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Звичайний" xfId="0" builtinId="0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Обычный_I. Фін результат" xfId="353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styles" Target="styles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69</xdr:row>
      <xdr:rowOff>0</xdr:rowOff>
    </xdr:from>
    <xdr:to>
      <xdr:col>0</xdr:col>
      <xdr:colOff>3524250</xdr:colOff>
      <xdr:row>79</xdr:row>
      <xdr:rowOff>180974</xdr:rowOff>
    </xdr:to>
    <xdr:sp macro="" textlink="">
      <xdr:nvSpPr>
        <xdr:cNvPr id="4097" name="AutoShape 1" descr="https://buklib.net/msohtml1/147/clip_image002.gif"/>
        <xdr:cNvSpPr>
          <a:spLocks noChangeAspect="1" noChangeArrowheads="1"/>
        </xdr:cNvSpPr>
      </xdr:nvSpPr>
      <xdr:spPr bwMode="auto">
        <a:xfrm>
          <a:off x="0" y="22707600"/>
          <a:ext cx="3524250" cy="2562225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3409950</xdr:colOff>
      <xdr:row>85</xdr:row>
      <xdr:rowOff>85724</xdr:rowOff>
    </xdr:to>
    <xdr:sp macro="" textlink="">
      <xdr:nvSpPr>
        <xdr:cNvPr id="4098" name="AutoShape 2" descr="https://buklib.net/msohtml1/147/clip_image004.gif"/>
        <xdr:cNvSpPr>
          <a:spLocks noChangeAspect="1" noChangeArrowheads="1"/>
        </xdr:cNvSpPr>
      </xdr:nvSpPr>
      <xdr:spPr bwMode="auto">
        <a:xfrm>
          <a:off x="0" y="26946225"/>
          <a:ext cx="3409950" cy="32385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87</xdr:row>
      <xdr:rowOff>0</xdr:rowOff>
    </xdr:from>
    <xdr:to>
      <xdr:col>0</xdr:col>
      <xdr:colOff>3495675</xdr:colOff>
      <xdr:row>88</xdr:row>
      <xdr:rowOff>76201</xdr:rowOff>
    </xdr:to>
    <xdr:sp macro="" textlink="">
      <xdr:nvSpPr>
        <xdr:cNvPr id="4099" name="AutoShape 3" descr="https://buklib.net/msohtml1/147/clip_image006.gif"/>
        <xdr:cNvSpPr>
          <a:spLocks noChangeAspect="1" noChangeArrowheads="1"/>
        </xdr:cNvSpPr>
      </xdr:nvSpPr>
      <xdr:spPr bwMode="auto">
        <a:xfrm>
          <a:off x="0" y="27908250"/>
          <a:ext cx="3495675" cy="314325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3457575</xdr:colOff>
      <xdr:row>93</xdr:row>
      <xdr:rowOff>66677</xdr:rowOff>
    </xdr:to>
    <xdr:sp macro="" textlink="">
      <xdr:nvSpPr>
        <xdr:cNvPr id="4100" name="AutoShape 4" descr="https://buklib.net/msohtml1/147/clip_image008.gif"/>
        <xdr:cNvSpPr>
          <a:spLocks noChangeAspect="1" noChangeArrowheads="1"/>
        </xdr:cNvSpPr>
      </xdr:nvSpPr>
      <xdr:spPr bwMode="auto">
        <a:xfrm>
          <a:off x="0" y="30737175"/>
          <a:ext cx="3457575" cy="304800"/>
        </a:xfrm>
        <a:prstGeom prst="rect">
          <a:avLst/>
        </a:prstGeom>
        <a:noFill/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Ariadna/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60;&#1030;&#1053;&#1040;&#1053;&#1057;&#1054;&#1042;&#1030;%20&#1055;&#1051;&#1040;&#1053;&#1048;\1%20&#1092;&#1110;&#1085;%20&#1087;&#1083;&#1072;&#1085;&#1085;&#1086;&#1074;&#1080;&#1081;_&#1087;&#1086;%20&#1085;&#1086;&#1074;&#1086;&#1084;&#1091;_2021&#1088;._&#1084;&#1110;&#10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1. Інша інфо_1"/>
      <sheetName val="6.2. Інша інфо_2"/>
    </sheetNames>
    <sheetDataSet>
      <sheetData sheetId="0">
        <row r="41">
          <cell r="C41">
            <v>27457</v>
          </cell>
          <cell r="D41">
            <v>33428</v>
          </cell>
          <cell r="F41">
            <v>44460</v>
          </cell>
        </row>
        <row r="62">
          <cell r="C62">
            <v>-488.69999999999845</v>
          </cell>
          <cell r="D62">
            <v>-75.000000000003183</v>
          </cell>
          <cell r="F62">
            <v>-0.2000000000007276</v>
          </cell>
        </row>
        <row r="88">
          <cell r="C88">
            <v>0</v>
          </cell>
        </row>
      </sheetData>
      <sheetData sheetId="1">
        <row r="7">
          <cell r="C7">
            <v>27457</v>
          </cell>
          <cell r="D7">
            <v>33428</v>
          </cell>
          <cell r="E7">
            <v>33428</v>
          </cell>
          <cell r="F7">
            <v>44460</v>
          </cell>
        </row>
        <row r="35">
          <cell r="C35">
            <v>2916.9000000000015</v>
          </cell>
          <cell r="D35">
            <v>3924.9999999999964</v>
          </cell>
          <cell r="E35">
            <v>3924.9999999999964</v>
          </cell>
          <cell r="F35">
            <v>8972</v>
          </cell>
        </row>
        <row r="111">
          <cell r="C111">
            <v>0</v>
          </cell>
        </row>
        <row r="112">
          <cell r="C112">
            <v>941.30000000000155</v>
          </cell>
          <cell r="D112">
            <v>912.99999999999682</v>
          </cell>
          <cell r="E112">
            <v>912.99999999999682</v>
          </cell>
          <cell r="F112">
            <v>-200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282"/>
  <sheetViews>
    <sheetView topLeftCell="A178" zoomScale="69" zoomScaleNormal="69" zoomScaleSheetLayoutView="69" workbookViewId="0">
      <selection activeCell="G11" sqref="G11:J11"/>
    </sheetView>
  </sheetViews>
  <sheetFormatPr defaultColWidth="9.140625" defaultRowHeight="18.75"/>
  <cols>
    <col min="1" max="1" width="73.28515625" style="3" customWidth="1"/>
    <col min="2" max="2" width="15.28515625" style="27" customWidth="1"/>
    <col min="3" max="5" width="18" style="27" customWidth="1"/>
    <col min="6" max="9" width="16.7109375" style="3" customWidth="1"/>
    <col min="10" max="10" width="18.140625" style="3" customWidth="1"/>
    <col min="11" max="11" width="10" style="3" customWidth="1"/>
    <col min="12" max="12" width="9.5703125" style="3" customWidth="1"/>
    <col min="13" max="14" width="9.140625" style="3"/>
    <col min="15" max="15" width="10.5703125" style="3" customWidth="1"/>
    <col min="16" max="16384" width="9.140625" style="3"/>
  </cols>
  <sheetData>
    <row r="1" spans="1:10" ht="18.75" customHeight="1">
      <c r="A1" s="3" t="s">
        <v>124</v>
      </c>
      <c r="B1" s="23"/>
      <c r="D1" s="3"/>
      <c r="E1" s="3"/>
      <c r="G1" s="299" t="s">
        <v>20</v>
      </c>
      <c r="H1" s="299"/>
      <c r="I1" s="299"/>
      <c r="J1" s="299"/>
    </row>
    <row r="2" spans="1:10">
      <c r="B2" s="23"/>
      <c r="D2" s="3"/>
      <c r="E2" s="3"/>
      <c r="G2" s="299" t="s">
        <v>112</v>
      </c>
      <c r="H2" s="299"/>
      <c r="I2" s="299"/>
      <c r="J2" s="299"/>
    </row>
    <row r="3" spans="1:10" ht="18.75" customHeight="1">
      <c r="A3" s="297" t="s">
        <v>412</v>
      </c>
      <c r="B3" s="298"/>
      <c r="D3" s="23"/>
      <c r="E3" s="23"/>
      <c r="F3" s="23"/>
      <c r="G3" s="299" t="s">
        <v>190</v>
      </c>
      <c r="H3" s="299"/>
      <c r="I3" s="299"/>
      <c r="J3" s="299"/>
    </row>
    <row r="4" spans="1:10" ht="18.75" customHeight="1">
      <c r="A4" s="27" t="s">
        <v>21</v>
      </c>
      <c r="D4" s="23"/>
      <c r="E4" s="23"/>
      <c r="F4" s="23"/>
      <c r="G4" s="312" t="s">
        <v>191</v>
      </c>
      <c r="H4" s="312"/>
      <c r="I4" s="312"/>
      <c r="J4" s="312"/>
    </row>
    <row r="5" spans="1:10" ht="18.75" customHeight="1">
      <c r="A5" s="168" t="s">
        <v>413</v>
      </c>
      <c r="B5" s="46"/>
      <c r="D5" s="23"/>
      <c r="E5" s="23"/>
      <c r="F5" s="23"/>
      <c r="G5" s="299" t="s">
        <v>227</v>
      </c>
      <c r="H5" s="299"/>
      <c r="I5" s="80"/>
      <c r="J5" s="80"/>
    </row>
    <row r="6" spans="1:10" ht="18.75" customHeight="1">
      <c r="A6" s="27"/>
      <c r="D6" s="23"/>
      <c r="E6" s="23"/>
      <c r="F6" s="23"/>
      <c r="G6" s="80"/>
      <c r="H6" s="80"/>
      <c r="I6" s="80"/>
      <c r="J6" s="80"/>
    </row>
    <row r="7" spans="1:10" ht="18.75" customHeight="1">
      <c r="A7" s="169" t="s">
        <v>415</v>
      </c>
      <c r="D7" s="23"/>
      <c r="E7" s="23"/>
      <c r="F7" s="23"/>
      <c r="G7" s="80"/>
      <c r="H7" s="80"/>
      <c r="I7" s="80"/>
      <c r="J7" s="80"/>
    </row>
    <row r="8" spans="1:10" ht="18.75" customHeight="1">
      <c r="A8" s="295"/>
      <c r="B8" s="295"/>
      <c r="D8" s="23"/>
      <c r="E8" s="23"/>
      <c r="F8" s="23"/>
      <c r="G8" s="299"/>
      <c r="H8" s="299"/>
      <c r="I8" s="299"/>
      <c r="J8" s="299"/>
    </row>
    <row r="9" spans="1:10" ht="18.75" customHeight="1">
      <c r="F9" s="29"/>
      <c r="G9" s="311" t="s">
        <v>125</v>
      </c>
      <c r="H9" s="311"/>
      <c r="I9" s="311"/>
      <c r="J9" s="311"/>
    </row>
    <row r="10" spans="1:10">
      <c r="A10" s="27"/>
      <c r="C10" s="4"/>
      <c r="D10" s="29"/>
      <c r="E10" s="29"/>
      <c r="F10" s="29"/>
      <c r="G10" s="313" t="s">
        <v>411</v>
      </c>
      <c r="H10" s="300"/>
      <c r="I10" s="300"/>
      <c r="J10" s="300"/>
    </row>
    <row r="11" spans="1:10" ht="20.25" customHeight="1">
      <c r="A11" s="309"/>
      <c r="B11" s="309"/>
      <c r="D11" s="3"/>
      <c r="E11" s="3"/>
      <c r="F11" s="2"/>
      <c r="G11" s="300" t="s">
        <v>461</v>
      </c>
      <c r="H11" s="300"/>
      <c r="I11" s="300"/>
      <c r="J11" s="300"/>
    </row>
    <row r="12" spans="1:10" ht="19.5" customHeight="1">
      <c r="A12" s="27"/>
      <c r="F12" s="23"/>
      <c r="G12" s="300" t="s">
        <v>414</v>
      </c>
      <c r="H12" s="300"/>
      <c r="I12" s="300"/>
      <c r="J12" s="300"/>
    </row>
    <row r="13" spans="1:10" ht="19.5" customHeight="1">
      <c r="A13" s="309"/>
      <c r="B13" s="309"/>
      <c r="C13" s="4"/>
      <c r="D13" s="23"/>
      <c r="E13" s="23"/>
      <c r="F13" s="23"/>
      <c r="G13" s="312"/>
      <c r="H13" s="312"/>
      <c r="I13" s="312"/>
      <c r="J13" s="312"/>
    </row>
    <row r="14" spans="1:10" ht="16.5" customHeight="1">
      <c r="A14" s="295"/>
      <c r="B14" s="295"/>
      <c r="C14" s="4"/>
      <c r="D14" s="23"/>
      <c r="E14" s="23"/>
      <c r="F14" s="23"/>
      <c r="G14" s="80"/>
      <c r="H14" s="80"/>
      <c r="I14" s="80"/>
      <c r="J14" s="80"/>
    </row>
    <row r="15" spans="1:10" ht="16.5" customHeight="1">
      <c r="A15" s="27"/>
      <c r="C15" s="4"/>
      <c r="D15" s="23"/>
      <c r="E15" s="23"/>
      <c r="F15" s="23"/>
      <c r="G15" s="80"/>
      <c r="H15" s="80"/>
      <c r="I15" s="80"/>
      <c r="J15" s="80"/>
    </row>
    <row r="16" spans="1:10" ht="18.75" customHeight="1">
      <c r="A16" s="295"/>
      <c r="B16" s="295"/>
      <c r="D16" s="23"/>
      <c r="E16" s="23"/>
      <c r="F16" s="23"/>
      <c r="G16" s="295" t="s">
        <v>355</v>
      </c>
      <c r="H16" s="295"/>
      <c r="I16" s="295"/>
      <c r="J16" s="295"/>
    </row>
    <row r="17" spans="1:10" ht="21" customHeight="1">
      <c r="B17" s="3"/>
      <c r="C17" s="4"/>
      <c r="D17" s="55"/>
      <c r="E17" s="55"/>
      <c r="F17" s="55"/>
    </row>
    <row r="18" spans="1:10" ht="21" customHeight="1">
      <c r="B18" s="3"/>
      <c r="C18" s="4"/>
      <c r="D18" s="55"/>
      <c r="E18" s="55"/>
      <c r="F18" s="55"/>
      <c r="H18" s="59"/>
      <c r="I18" s="59"/>
      <c r="J18" s="59"/>
    </row>
    <row r="19" spans="1:10">
      <c r="B19" s="4"/>
      <c r="C19" s="4"/>
      <c r="D19" s="4"/>
      <c r="E19" s="4"/>
      <c r="F19" s="4"/>
      <c r="G19" s="27"/>
      <c r="H19" s="27"/>
      <c r="I19" s="27"/>
      <c r="J19" s="27"/>
    </row>
    <row r="20" spans="1:10" ht="20.100000000000001" customHeight="1">
      <c r="A20" s="78"/>
      <c r="B20" s="292"/>
      <c r="C20" s="292"/>
      <c r="D20" s="292"/>
      <c r="E20" s="292"/>
      <c r="F20" s="292"/>
      <c r="G20" s="48"/>
      <c r="H20" s="79"/>
      <c r="I20" s="42" t="s">
        <v>133</v>
      </c>
      <c r="J20" s="6" t="s">
        <v>192</v>
      </c>
    </row>
    <row r="21" spans="1:10" ht="20.100000000000001" customHeight="1">
      <c r="A21" s="63" t="s">
        <v>14</v>
      </c>
      <c r="B21" s="326" t="s">
        <v>433</v>
      </c>
      <c r="C21" s="324"/>
      <c r="D21" s="324"/>
      <c r="E21" s="324"/>
      <c r="F21" s="324"/>
      <c r="G21" s="324"/>
      <c r="H21" s="325"/>
      <c r="I21" s="16" t="s">
        <v>128</v>
      </c>
      <c r="J21" s="140">
        <v>13655234</v>
      </c>
    </row>
    <row r="22" spans="1:10" ht="20.100000000000001" customHeight="1">
      <c r="A22" s="63" t="s">
        <v>15</v>
      </c>
      <c r="B22" s="296" t="s">
        <v>399</v>
      </c>
      <c r="C22" s="296"/>
      <c r="D22" s="296"/>
      <c r="E22" s="296"/>
      <c r="F22" s="296"/>
      <c r="G22" s="48"/>
      <c r="H22" s="79"/>
      <c r="I22" s="16" t="s">
        <v>127</v>
      </c>
      <c r="J22" s="140">
        <v>150</v>
      </c>
    </row>
    <row r="23" spans="1:10" ht="20.100000000000001" customHeight="1">
      <c r="A23" s="63" t="s">
        <v>22</v>
      </c>
      <c r="B23" s="296" t="s">
        <v>410</v>
      </c>
      <c r="C23" s="296"/>
      <c r="D23" s="296"/>
      <c r="E23" s="296"/>
      <c r="F23" s="296"/>
      <c r="G23" s="48"/>
      <c r="H23" s="79"/>
      <c r="I23" s="16" t="s">
        <v>126</v>
      </c>
      <c r="J23" s="140">
        <v>2610600000</v>
      </c>
    </row>
    <row r="24" spans="1:10" ht="20.100000000000001" customHeight="1">
      <c r="A24" s="63" t="s">
        <v>73</v>
      </c>
      <c r="B24" s="292"/>
      <c r="C24" s="292"/>
      <c r="D24" s="292"/>
      <c r="E24" s="292"/>
      <c r="F24" s="292"/>
      <c r="G24" s="49"/>
      <c r="H24" s="81"/>
      <c r="I24" s="16" t="s">
        <v>9</v>
      </c>
      <c r="J24" s="140"/>
    </row>
    <row r="25" spans="1:10" ht="20.100000000000001" customHeight="1">
      <c r="A25" s="63" t="s">
        <v>17</v>
      </c>
      <c r="B25" s="292"/>
      <c r="C25" s="292"/>
      <c r="D25" s="292"/>
      <c r="E25" s="292"/>
      <c r="F25" s="292"/>
      <c r="G25" s="49"/>
      <c r="H25" s="81"/>
      <c r="I25" s="16" t="s">
        <v>8</v>
      </c>
      <c r="J25" s="140"/>
    </row>
    <row r="26" spans="1:10" ht="20.100000000000001" customHeight="1">
      <c r="A26" s="63" t="s">
        <v>16</v>
      </c>
      <c r="B26" s="296" t="s">
        <v>435</v>
      </c>
      <c r="C26" s="292"/>
      <c r="D26" s="292"/>
      <c r="E26" s="292"/>
      <c r="F26" s="292"/>
      <c r="G26" s="49"/>
      <c r="H26" s="87"/>
      <c r="I26" s="88" t="s">
        <v>10</v>
      </c>
      <c r="J26" s="237" t="s">
        <v>434</v>
      </c>
    </row>
    <row r="27" spans="1:10" ht="20.100000000000001" customHeight="1">
      <c r="A27" s="63" t="s">
        <v>356</v>
      </c>
      <c r="B27" s="292"/>
      <c r="C27" s="292"/>
      <c r="D27" s="292"/>
      <c r="E27" s="292"/>
      <c r="F27" s="292"/>
      <c r="G27" s="292" t="s">
        <v>159</v>
      </c>
      <c r="H27" s="293"/>
      <c r="I27" s="294"/>
      <c r="J27" s="165"/>
    </row>
    <row r="28" spans="1:10" ht="20.100000000000001" customHeight="1">
      <c r="A28" s="63" t="s">
        <v>23</v>
      </c>
      <c r="B28" s="296" t="s">
        <v>400</v>
      </c>
      <c r="C28" s="296"/>
      <c r="D28" s="296"/>
      <c r="E28" s="296"/>
      <c r="F28" s="296"/>
      <c r="G28" s="292" t="s">
        <v>160</v>
      </c>
      <c r="H28" s="293"/>
      <c r="I28" s="294"/>
      <c r="J28" s="165"/>
    </row>
    <row r="29" spans="1:10" ht="20.100000000000001" customHeight="1">
      <c r="A29" s="63" t="s">
        <v>111</v>
      </c>
      <c r="B29" s="292"/>
      <c r="C29" s="292"/>
      <c r="D29" s="292"/>
      <c r="E29" s="292"/>
      <c r="F29" s="292"/>
      <c r="G29" s="49"/>
      <c r="H29" s="49"/>
      <c r="I29" s="49"/>
      <c r="J29" s="166">
        <v>91</v>
      </c>
    </row>
    <row r="30" spans="1:10" ht="20.100000000000001" customHeight="1">
      <c r="A30" s="63" t="s">
        <v>11</v>
      </c>
      <c r="B30" s="296" t="s">
        <v>436</v>
      </c>
      <c r="C30" s="296"/>
      <c r="D30" s="296"/>
      <c r="E30" s="296"/>
      <c r="F30" s="296"/>
      <c r="G30" s="48"/>
      <c r="H30" s="48"/>
      <c r="I30" s="48"/>
      <c r="J30" s="167"/>
    </row>
    <row r="31" spans="1:10" ht="20.100000000000001" customHeight="1">
      <c r="A31" s="63" t="s">
        <v>12</v>
      </c>
      <c r="B31" s="296">
        <v>669231504</v>
      </c>
      <c r="C31" s="296"/>
      <c r="D31" s="296"/>
      <c r="E31" s="296"/>
      <c r="F31" s="296"/>
      <c r="G31" s="49"/>
      <c r="H31" s="49"/>
      <c r="I31" s="49"/>
      <c r="J31" s="166"/>
    </row>
    <row r="32" spans="1:10" ht="20.100000000000001" customHeight="1">
      <c r="A32" s="63" t="s">
        <v>13</v>
      </c>
      <c r="B32" s="296" t="s">
        <v>437</v>
      </c>
      <c r="C32" s="296"/>
      <c r="D32" s="296"/>
      <c r="E32" s="296"/>
      <c r="F32" s="296"/>
      <c r="G32" s="48"/>
      <c r="H32" s="48"/>
      <c r="I32" s="48"/>
      <c r="J32" s="79"/>
    </row>
    <row r="33" spans="1:12">
      <c r="A33" s="310" t="s">
        <v>403</v>
      </c>
      <c r="B33" s="310"/>
      <c r="C33" s="310"/>
      <c r="D33" s="310"/>
      <c r="E33" s="310"/>
      <c r="F33" s="310"/>
      <c r="G33" s="310"/>
      <c r="H33" s="310"/>
      <c r="I33" s="310"/>
      <c r="J33" s="310"/>
    </row>
    <row r="34" spans="1:12" ht="9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2">
      <c r="A35" s="310" t="s">
        <v>167</v>
      </c>
      <c r="B35" s="310"/>
      <c r="C35" s="310"/>
      <c r="D35" s="310"/>
      <c r="E35" s="310"/>
      <c r="F35" s="310"/>
      <c r="G35" s="310"/>
      <c r="H35" s="310"/>
      <c r="I35" s="310"/>
      <c r="J35" s="310"/>
    </row>
    <row r="36" spans="1:12" ht="12" customHeight="1">
      <c r="B36" s="29"/>
      <c r="C36" s="4"/>
      <c r="D36" s="29"/>
      <c r="E36" s="29"/>
      <c r="F36" s="29"/>
      <c r="G36" s="29"/>
      <c r="H36" s="29"/>
      <c r="I36" s="29"/>
      <c r="J36" s="178" t="s">
        <v>428</v>
      </c>
    </row>
    <row r="37" spans="1:12" ht="31.5" customHeight="1">
      <c r="A37" s="306" t="s">
        <v>200</v>
      </c>
      <c r="B37" s="307" t="s">
        <v>18</v>
      </c>
      <c r="C37" s="304" t="s">
        <v>34</v>
      </c>
      <c r="D37" s="304" t="s">
        <v>38</v>
      </c>
      <c r="E37" s="302" t="s">
        <v>144</v>
      </c>
      <c r="F37" s="307" t="s">
        <v>131</v>
      </c>
      <c r="G37" s="323" t="s">
        <v>201</v>
      </c>
      <c r="H37" s="324"/>
      <c r="I37" s="324"/>
      <c r="J37" s="325"/>
    </row>
    <row r="38" spans="1:12" ht="54.75" customHeight="1">
      <c r="A38" s="306"/>
      <c r="B38" s="307"/>
      <c r="C38" s="305"/>
      <c r="D38" s="305"/>
      <c r="E38" s="303"/>
      <c r="F38" s="307"/>
      <c r="G38" s="7" t="s">
        <v>195</v>
      </c>
      <c r="H38" s="7" t="s">
        <v>196</v>
      </c>
      <c r="I38" s="7" t="s">
        <v>197</v>
      </c>
      <c r="J38" s="7" t="s">
        <v>241</v>
      </c>
    </row>
    <row r="39" spans="1:12" ht="20.100000000000001" customHeight="1">
      <c r="A39" s="6">
        <v>1</v>
      </c>
      <c r="B39" s="7">
        <v>2</v>
      </c>
      <c r="C39" s="7">
        <v>3</v>
      </c>
      <c r="D39" s="7">
        <v>4</v>
      </c>
      <c r="E39" s="7">
        <v>5</v>
      </c>
      <c r="F39" s="7">
        <v>6</v>
      </c>
      <c r="G39" s="7">
        <v>7</v>
      </c>
      <c r="H39" s="7">
        <v>8</v>
      </c>
      <c r="I39" s="7">
        <v>9</v>
      </c>
      <c r="J39" s="7">
        <v>10</v>
      </c>
    </row>
    <row r="40" spans="1:12" ht="24.95" customHeight="1">
      <c r="A40" s="308" t="s">
        <v>103</v>
      </c>
      <c r="B40" s="308"/>
      <c r="C40" s="308"/>
      <c r="D40" s="308"/>
      <c r="E40" s="308"/>
      <c r="F40" s="308"/>
      <c r="G40" s="308"/>
      <c r="H40" s="308"/>
      <c r="I40" s="308"/>
      <c r="J40" s="308"/>
    </row>
    <row r="41" spans="1:12" ht="20.100000000000001" customHeight="1">
      <c r="A41" s="91" t="s">
        <v>168</v>
      </c>
      <c r="B41" s="6">
        <v>1000</v>
      </c>
      <c r="C41" s="112">
        <f>'I. Фін результат'!C7</f>
        <v>27457</v>
      </c>
      <c r="D41" s="112">
        <f>'I. Фін результат'!D7</f>
        <v>33428</v>
      </c>
      <c r="E41" s="112">
        <f>'I. Фін результат'!E7</f>
        <v>33428</v>
      </c>
      <c r="F41" s="112">
        <f>'I. Фін результат'!F7</f>
        <v>44460</v>
      </c>
      <c r="G41" s="155">
        <v>4047.5</v>
      </c>
      <c r="H41" s="155">
        <v>4047.5</v>
      </c>
      <c r="I41" s="155">
        <v>4047.5</v>
      </c>
      <c r="J41" s="155">
        <v>4047.5</v>
      </c>
      <c r="L41" s="207"/>
    </row>
    <row r="42" spans="1:12" ht="20.100000000000001" customHeight="1">
      <c r="A42" s="91" t="s">
        <v>147</v>
      </c>
      <c r="B42" s="6">
        <v>1010</v>
      </c>
      <c r="C42" s="112">
        <f>'I. Фін результат'!C8</f>
        <v>-22186</v>
      </c>
      <c r="D42" s="112">
        <f>'I. Фін результат'!D8</f>
        <v>-29503</v>
      </c>
      <c r="E42" s="112">
        <f>'I. Фін результат'!E8</f>
        <v>-29503</v>
      </c>
      <c r="F42" s="112">
        <f>'I. Фін результат'!F8</f>
        <v>-39560</v>
      </c>
      <c r="G42" s="112">
        <v>-3130</v>
      </c>
      <c r="H42" s="112">
        <v>-3131</v>
      </c>
      <c r="I42" s="112">
        <v>-3131</v>
      </c>
      <c r="J42" s="112">
        <v>-3131</v>
      </c>
      <c r="L42" s="207"/>
    </row>
    <row r="43" spans="1:12" ht="20.100000000000001" customHeight="1">
      <c r="A43" s="92" t="s">
        <v>213</v>
      </c>
      <c r="B43" s="6">
        <v>1020</v>
      </c>
      <c r="C43" s="146">
        <f>SUM(C41:C42)</f>
        <v>5271</v>
      </c>
      <c r="D43" s="146">
        <f>SUM(D41:D42)</f>
        <v>3925</v>
      </c>
      <c r="E43" s="146">
        <f>SUM(E41:E42)</f>
        <v>3925</v>
      </c>
      <c r="F43" s="146">
        <f>SUM(F41:F42)</f>
        <v>4900</v>
      </c>
      <c r="G43" s="146"/>
      <c r="H43" s="146"/>
      <c r="I43" s="146"/>
      <c r="J43" s="146"/>
    </row>
    <row r="44" spans="1:12" ht="20.100000000000001" customHeight="1">
      <c r="A44" s="91" t="s">
        <v>135</v>
      </c>
      <c r="B44" s="6">
        <v>1030</v>
      </c>
      <c r="C44" s="112">
        <f>'I. Фін результат'!C29</f>
        <v>-3180.0000000000005</v>
      </c>
      <c r="D44" s="192">
        <v>-2795</v>
      </c>
      <c r="E44" s="112">
        <f>'I. Фін результат'!E29</f>
        <v>0</v>
      </c>
      <c r="F44" s="192">
        <f>'I. Фін результат'!F29</f>
        <v>-4611</v>
      </c>
      <c r="G44" s="160"/>
      <c r="H44" s="160"/>
      <c r="I44" s="160"/>
      <c r="J44" s="160"/>
    </row>
    <row r="45" spans="1:12" ht="20.100000000000001" customHeight="1">
      <c r="A45" s="91" t="s">
        <v>134</v>
      </c>
      <c r="B45" s="6">
        <v>1060</v>
      </c>
      <c r="C45" s="112">
        <f>'I. Фін результат'!C52</f>
        <v>0</v>
      </c>
      <c r="D45" s="112">
        <f>'I. Фін результат'!D52</f>
        <v>0</v>
      </c>
      <c r="E45" s="112">
        <f>'I. Фін результат'!E52</f>
        <v>0</v>
      </c>
      <c r="F45" s="112">
        <f>'I. Фін результат'!F52</f>
        <v>0</v>
      </c>
      <c r="G45" s="160"/>
      <c r="H45" s="160"/>
      <c r="I45" s="160"/>
      <c r="J45" s="160"/>
    </row>
    <row r="46" spans="1:12" ht="20.100000000000001" customHeight="1">
      <c r="A46" s="91" t="s">
        <v>243</v>
      </c>
      <c r="B46" s="6">
        <v>1070</v>
      </c>
      <c r="C46" s="112">
        <f>'I. Фін результат'!C60</f>
        <v>73</v>
      </c>
      <c r="D46" s="192">
        <v>2900</v>
      </c>
      <c r="E46" s="112">
        <f>'I. Фін результат'!E60</f>
        <v>0</v>
      </c>
      <c r="F46" s="192">
        <f>'I. Фін результат'!F60</f>
        <v>0</v>
      </c>
      <c r="G46" s="112">
        <v>855</v>
      </c>
      <c r="H46" s="112">
        <v>855</v>
      </c>
      <c r="I46" s="112">
        <v>855</v>
      </c>
      <c r="J46" s="112">
        <v>855</v>
      </c>
    </row>
    <row r="47" spans="1:12" ht="20.100000000000001" customHeight="1">
      <c r="A47" s="91" t="s">
        <v>32</v>
      </c>
      <c r="B47" s="6">
        <v>1080</v>
      </c>
      <c r="C47" s="112">
        <f>'I. Фін результат'!C65</f>
        <v>-2579</v>
      </c>
      <c r="D47" s="112">
        <f>'I. Фін результат'!D65</f>
        <v>-14</v>
      </c>
      <c r="E47" s="112">
        <f>'I. Фін результат'!E65</f>
        <v>-14</v>
      </c>
      <c r="F47" s="112">
        <f>'I. Фін результат'!F65</f>
        <v>-289</v>
      </c>
      <c r="G47" s="160"/>
      <c r="H47" s="160"/>
      <c r="I47" s="160"/>
      <c r="J47" s="160"/>
    </row>
    <row r="48" spans="1:12" ht="20.100000000000001" customHeight="1">
      <c r="A48" s="45" t="s">
        <v>4</v>
      </c>
      <c r="B48" s="6">
        <v>1100</v>
      </c>
      <c r="C48" s="146">
        <f>SUM(C43:C47)</f>
        <v>-415.00000000000045</v>
      </c>
      <c r="D48" s="146">
        <f>SUM(D43:D47)</f>
        <v>4016</v>
      </c>
      <c r="E48" s="146">
        <f>SUM(E43:E47)</f>
        <v>3911</v>
      </c>
      <c r="F48" s="146">
        <f>SUM(F43:F47)</f>
        <v>0</v>
      </c>
      <c r="G48" s="146"/>
      <c r="H48" s="146"/>
      <c r="I48" s="146"/>
      <c r="J48" s="146"/>
    </row>
    <row r="49" spans="1:12" ht="20.100000000000001" customHeight="1">
      <c r="A49" s="93" t="s">
        <v>136</v>
      </c>
      <c r="B49" s="6">
        <v>1310</v>
      </c>
      <c r="C49" s="141">
        <f>'I. Фін результат'!C101</f>
        <v>940.99999999999955</v>
      </c>
      <c r="D49" s="141">
        <f>F49</f>
        <v>1136</v>
      </c>
      <c r="E49" s="141">
        <f>'I. Фін результат'!E101</f>
        <v>913</v>
      </c>
      <c r="F49" s="141">
        <f>'I. Фін результат'!F101</f>
        <v>1136</v>
      </c>
      <c r="G49" s="112">
        <v>-3130</v>
      </c>
      <c r="H49" s="112">
        <v>-3131</v>
      </c>
      <c r="I49" s="112">
        <v>-3131</v>
      </c>
      <c r="J49" s="112">
        <v>-3131</v>
      </c>
      <c r="L49" s="207"/>
    </row>
    <row r="50" spans="1:12" ht="20.100000000000001" customHeight="1">
      <c r="A50" s="93" t="s">
        <v>184</v>
      </c>
      <c r="B50" s="6">
        <f>' V. Коефіцієнти'!B8</f>
        <v>5010</v>
      </c>
      <c r="C50" s="151">
        <f>(C49/C41)*100</f>
        <v>3.4271770404632682</v>
      </c>
      <c r="D50" s="151">
        <f>(D49/D41)*100</f>
        <v>3.3983486897211916</v>
      </c>
      <c r="E50" s="151"/>
      <c r="F50" s="151">
        <f>(F49/F41)*100</f>
        <v>2.55510571300045</v>
      </c>
      <c r="G50" s="151"/>
      <c r="H50" s="151"/>
      <c r="I50" s="151"/>
      <c r="J50" s="151"/>
      <c r="L50" s="207"/>
    </row>
    <row r="51" spans="1:12" ht="20.100000000000001" customHeight="1">
      <c r="A51" s="8" t="s">
        <v>244</v>
      </c>
      <c r="B51" s="9">
        <v>1110</v>
      </c>
      <c r="C51" s="112">
        <f>'I. Фін результат'!C73</f>
        <v>0</v>
      </c>
      <c r="D51" s="112">
        <f>'I. Фін результат'!D73</f>
        <v>0</v>
      </c>
      <c r="E51" s="112">
        <f>'I. Фін результат'!E73</f>
        <v>0</v>
      </c>
      <c r="F51" s="112">
        <f>'I. Фін результат'!F73</f>
        <v>0</v>
      </c>
      <c r="G51" s="160"/>
      <c r="H51" s="160"/>
      <c r="I51" s="160"/>
      <c r="J51" s="160"/>
    </row>
    <row r="52" spans="1:12" ht="20.100000000000001" customHeight="1">
      <c r="A52" s="8" t="s">
        <v>245</v>
      </c>
      <c r="B52" s="9">
        <v>1120</v>
      </c>
      <c r="C52" s="112" t="str">
        <f>'I. Фін результат'!C74</f>
        <v>(    )</v>
      </c>
      <c r="D52" s="112" t="str">
        <f>'I. Фін результат'!D74</f>
        <v>(    )</v>
      </c>
      <c r="E52" s="112" t="str">
        <f>'I. Фін результат'!E74</f>
        <v>(    )</v>
      </c>
      <c r="F52" s="112">
        <f>'I. Фін результат'!F74</f>
        <v>0</v>
      </c>
      <c r="G52" s="160"/>
      <c r="H52" s="160"/>
      <c r="I52" s="160"/>
      <c r="J52" s="160"/>
    </row>
    <row r="53" spans="1:12" ht="20.100000000000001" customHeight="1">
      <c r="A53" s="8" t="s">
        <v>246</v>
      </c>
      <c r="B53" s="9">
        <v>1130</v>
      </c>
      <c r="C53" s="112">
        <f>'I. Фін результат'!C75</f>
        <v>11</v>
      </c>
      <c r="D53" s="112">
        <f>'I. Фін результат'!D75</f>
        <v>23</v>
      </c>
      <c r="E53" s="112">
        <f>'I. Фін результат'!E75</f>
        <v>23</v>
      </c>
      <c r="F53" s="112">
        <f>'I. Фін результат'!F75</f>
        <v>2</v>
      </c>
      <c r="G53" s="160"/>
      <c r="H53" s="160"/>
      <c r="I53" s="160"/>
      <c r="J53" s="160"/>
    </row>
    <row r="54" spans="1:12" ht="20.100000000000001" customHeight="1">
      <c r="A54" s="8" t="s">
        <v>247</v>
      </c>
      <c r="B54" s="9">
        <v>1140</v>
      </c>
      <c r="C54" s="112">
        <f>'I. Фін результат'!C76</f>
        <v>-127</v>
      </c>
      <c r="D54" s="112">
        <f>'I. Фін результат'!D76</f>
        <v>-21</v>
      </c>
      <c r="E54" s="112">
        <f>'I. Фін результат'!E76</f>
        <v>-21</v>
      </c>
      <c r="F54" s="112">
        <f>'I. Фін результат'!F76</f>
        <v>0</v>
      </c>
      <c r="G54" s="160"/>
      <c r="H54" s="160"/>
      <c r="I54" s="160"/>
      <c r="J54" s="160"/>
    </row>
    <row r="55" spans="1:12" ht="20.100000000000001" customHeight="1">
      <c r="A55" s="8" t="s">
        <v>249</v>
      </c>
      <c r="B55" s="9">
        <v>1150</v>
      </c>
      <c r="C55" s="112">
        <f>'I. Фін результат'!C77</f>
        <v>42</v>
      </c>
      <c r="D55" s="112">
        <f>'I. Фін результат'!D77</f>
        <v>0</v>
      </c>
      <c r="E55" s="112">
        <f>'I. Фін результат'!E77</f>
        <v>0</v>
      </c>
      <c r="F55" s="112">
        <f>'I. Фін результат'!F77</f>
        <v>0</v>
      </c>
      <c r="G55" s="160"/>
      <c r="H55" s="160"/>
      <c r="I55" s="160"/>
      <c r="J55" s="160"/>
    </row>
    <row r="56" spans="1:12" ht="20.100000000000001" customHeight="1">
      <c r="A56" s="91" t="s">
        <v>250</v>
      </c>
      <c r="B56" s="6">
        <v>1160</v>
      </c>
      <c r="C56" s="112">
        <f>'I. Фін результат'!C80</f>
        <v>0</v>
      </c>
      <c r="D56" s="112">
        <f>'I. Фін результат'!D80</f>
        <v>0</v>
      </c>
      <c r="E56" s="112">
        <f>'I. Фін результат'!E80</f>
        <v>0</v>
      </c>
      <c r="F56" s="112">
        <f>'I. Фін результат'!F80</f>
        <v>0</v>
      </c>
      <c r="G56" s="160"/>
      <c r="H56" s="160"/>
      <c r="I56" s="160"/>
      <c r="J56" s="160"/>
    </row>
    <row r="57" spans="1:12" ht="20.100000000000001" customHeight="1">
      <c r="A57" s="93" t="s">
        <v>102</v>
      </c>
      <c r="B57" s="6">
        <v>1170</v>
      </c>
      <c r="C57" s="236">
        <f>SUM(C48, C51:C56)</f>
        <v>-489.00000000000045</v>
      </c>
      <c r="D57" s="146">
        <f>SUM(D48, D51:D56)</f>
        <v>4018</v>
      </c>
      <c r="E57" s="146">
        <f>SUM(E48, E51:E56)</f>
        <v>3913</v>
      </c>
      <c r="F57" s="146">
        <f>SUM(F48, F51:F56)</f>
        <v>2</v>
      </c>
      <c r="G57" s="146"/>
      <c r="H57" s="146"/>
      <c r="I57" s="146"/>
      <c r="J57" s="146"/>
    </row>
    <row r="58" spans="1:12" ht="20.100000000000001" customHeight="1">
      <c r="A58" s="8" t="s">
        <v>251</v>
      </c>
      <c r="B58" s="7">
        <v>1180</v>
      </c>
      <c r="C58" s="112" t="str">
        <f>'I. Фін результат'!C84</f>
        <v>(    )</v>
      </c>
      <c r="D58" s="112" t="str">
        <f>'I. Фін результат'!D84</f>
        <v>(    )</v>
      </c>
      <c r="E58" s="112" t="str">
        <f>'I. Фін результат'!E84</f>
        <v>(    )</v>
      </c>
      <c r="F58" s="112">
        <f>'I. Фін результат'!F84</f>
        <v>0</v>
      </c>
      <c r="G58" s="160"/>
      <c r="H58" s="160"/>
      <c r="I58" s="160"/>
      <c r="J58" s="160"/>
    </row>
    <row r="59" spans="1:12" ht="20.100000000000001" customHeight="1">
      <c r="A59" s="8" t="s">
        <v>252</v>
      </c>
      <c r="B59" s="7">
        <v>1181</v>
      </c>
      <c r="C59" s="112">
        <f>'I. Фін результат'!C85</f>
        <v>0</v>
      </c>
      <c r="D59" s="112">
        <f>'I. Фін результат'!D85</f>
        <v>0</v>
      </c>
      <c r="E59" s="112">
        <f>'I. Фін результат'!E85</f>
        <v>0</v>
      </c>
      <c r="F59" s="112">
        <f>'I. Фін результат'!F85</f>
        <v>0</v>
      </c>
      <c r="G59" s="160"/>
      <c r="H59" s="160"/>
      <c r="I59" s="160"/>
      <c r="J59" s="160"/>
    </row>
    <row r="60" spans="1:12" ht="20.100000000000001" customHeight="1">
      <c r="A60" s="8" t="s">
        <v>253</v>
      </c>
      <c r="B60" s="9">
        <v>1190</v>
      </c>
      <c r="C60" s="112">
        <f>'I. Фін результат'!C86</f>
        <v>0</v>
      </c>
      <c r="D60" s="112">
        <f>'I. Фін результат'!D86</f>
        <v>0</v>
      </c>
      <c r="E60" s="112">
        <f>'I. Фін результат'!E86</f>
        <v>0</v>
      </c>
      <c r="F60" s="112">
        <f>'I. Фін результат'!F86</f>
        <v>0</v>
      </c>
      <c r="G60" s="160"/>
      <c r="H60" s="160"/>
      <c r="I60" s="160"/>
      <c r="J60" s="160"/>
    </row>
    <row r="61" spans="1:12" ht="20.100000000000001" customHeight="1">
      <c r="A61" s="8" t="s">
        <v>254</v>
      </c>
      <c r="B61" s="6">
        <v>1191</v>
      </c>
      <c r="C61" s="112" t="str">
        <f>'I. Фін результат'!C87</f>
        <v>(    )</v>
      </c>
      <c r="D61" s="112" t="str">
        <f>'I. Фін результат'!D87</f>
        <v>(    )</v>
      </c>
      <c r="E61" s="112" t="str">
        <f>'I. Фін результат'!E87</f>
        <v>(    )</v>
      </c>
      <c r="F61" s="112">
        <f>'I. Фін результат'!F87</f>
        <v>0</v>
      </c>
      <c r="G61" s="160"/>
      <c r="H61" s="160"/>
      <c r="I61" s="160"/>
      <c r="J61" s="160"/>
    </row>
    <row r="62" spans="1:12" ht="20.100000000000001" customHeight="1">
      <c r="A62" s="45" t="s">
        <v>353</v>
      </c>
      <c r="B62" s="6">
        <v>1200</v>
      </c>
      <c r="C62" s="236">
        <f>SUM(C57:C61)</f>
        <v>-489.00000000000045</v>
      </c>
      <c r="D62" s="146">
        <f>SUM(D57:D61)</f>
        <v>4018</v>
      </c>
      <c r="E62" s="146">
        <f>SUM(E57:E61)</f>
        <v>3913</v>
      </c>
      <c r="F62" s="146">
        <f>SUM(F57:F61)</f>
        <v>2</v>
      </c>
      <c r="G62" s="146"/>
      <c r="H62" s="146"/>
      <c r="I62" s="146"/>
      <c r="J62" s="146"/>
    </row>
    <row r="63" spans="1:12" ht="20.100000000000001" customHeight="1">
      <c r="A63" s="8" t="s">
        <v>357</v>
      </c>
      <c r="B63" s="9">
        <v>1201</v>
      </c>
      <c r="C63" s="112">
        <f>'I. Фін результат'!C89</f>
        <v>0</v>
      </c>
      <c r="D63" s="112">
        <f>'I. Фін результат'!D89</f>
        <v>0</v>
      </c>
      <c r="E63" s="112">
        <f>'I. Фін результат'!E89</f>
        <v>0</v>
      </c>
      <c r="F63" s="112">
        <f>'I. Фін результат'!F89</f>
        <v>0</v>
      </c>
      <c r="G63" s="160"/>
      <c r="H63" s="160"/>
      <c r="I63" s="160"/>
      <c r="J63" s="160"/>
    </row>
    <row r="64" spans="1:12" ht="20.100000000000001" customHeight="1">
      <c r="A64" s="8" t="s">
        <v>358</v>
      </c>
      <c r="B64" s="6">
        <v>1202</v>
      </c>
      <c r="C64" s="112">
        <f>'I. Фін результат'!C90</f>
        <v>0</v>
      </c>
      <c r="D64" s="112">
        <f>'I. Фін результат'!D90</f>
        <v>0</v>
      </c>
      <c r="E64" s="112">
        <f>'I. Фін результат'!E90</f>
        <v>0</v>
      </c>
      <c r="F64" s="112">
        <f>'I. Фін результат'!F90</f>
        <v>0</v>
      </c>
      <c r="G64" s="160"/>
      <c r="H64" s="160"/>
      <c r="I64" s="160"/>
      <c r="J64" s="160"/>
    </row>
    <row r="65" spans="1:12" ht="24.95" customHeight="1">
      <c r="A65" s="301" t="s">
        <v>138</v>
      </c>
      <c r="B65" s="301"/>
      <c r="C65" s="301"/>
      <c r="D65" s="301"/>
      <c r="E65" s="301"/>
      <c r="F65" s="301"/>
      <c r="G65" s="301"/>
      <c r="H65" s="301"/>
      <c r="I65" s="301"/>
      <c r="J65" s="301"/>
    </row>
    <row r="66" spans="1:12" ht="37.5">
      <c r="A66" s="65" t="s">
        <v>337</v>
      </c>
      <c r="B66" s="6">
        <v>2110</v>
      </c>
      <c r="C66" s="141">
        <f>'ІІ. Розр. з бюджетом'!C20</f>
        <v>2251.4</v>
      </c>
      <c r="D66" s="190">
        <f>D67+D68+D73</f>
        <v>2158</v>
      </c>
      <c r="E66" s="141">
        <f>'ІІ. Розр. з бюджетом'!E20</f>
        <v>2158.1</v>
      </c>
      <c r="F66" s="141">
        <f>'ІІ. Розр. з бюджетом'!F20</f>
        <v>2870.2</v>
      </c>
      <c r="G66" s="150">
        <v>786</v>
      </c>
      <c r="H66" s="150">
        <v>786</v>
      </c>
      <c r="I66" s="150">
        <f>I67+I68</f>
        <v>987</v>
      </c>
      <c r="J66" s="150">
        <v>821</v>
      </c>
    </row>
    <row r="67" spans="1:12">
      <c r="A67" s="8" t="s">
        <v>295</v>
      </c>
      <c r="B67" s="6">
        <v>2111</v>
      </c>
      <c r="C67" s="112">
        <f>'ІІ. Розр. з бюджетом'!C21</f>
        <v>0</v>
      </c>
      <c r="D67" s="192">
        <f>'ІІ. Розр. з бюджетом'!D21</f>
        <v>0</v>
      </c>
      <c r="E67" s="112">
        <f>'ІІ. Розр. з бюджетом'!E21</f>
        <v>0</v>
      </c>
      <c r="F67" s="112">
        <f>'ІІ. Розр. з бюджетом'!F21</f>
        <v>0</v>
      </c>
      <c r="G67" s="112">
        <v>4</v>
      </c>
      <c r="H67" s="112">
        <v>4</v>
      </c>
      <c r="I67" s="112">
        <v>7</v>
      </c>
      <c r="J67" s="112">
        <v>7</v>
      </c>
      <c r="L67" s="207" t="s">
        <v>431</v>
      </c>
    </row>
    <row r="68" spans="1:12" ht="37.5">
      <c r="A68" s="8" t="s">
        <v>359</v>
      </c>
      <c r="B68" s="6">
        <v>2112</v>
      </c>
      <c r="C68" s="112">
        <f>'ІІ. Розр. з бюджетом'!C22</f>
        <v>2251.4</v>
      </c>
      <c r="D68" s="192">
        <f>'ІІ. Розр. з бюджетом'!D22</f>
        <v>2158</v>
      </c>
      <c r="E68" s="112">
        <f>'ІІ. Розр. з бюджетом'!E22</f>
        <v>2158</v>
      </c>
      <c r="F68" s="112">
        <f>'ІІ. Розр. з бюджетом'!F22</f>
        <v>2870</v>
      </c>
      <c r="G68" s="112">
        <v>681</v>
      </c>
      <c r="H68" s="112">
        <v>663</v>
      </c>
      <c r="I68" s="112">
        <v>980</v>
      </c>
      <c r="J68" s="112">
        <v>832</v>
      </c>
    </row>
    <row r="69" spans="1:12" ht="37.5">
      <c r="A69" s="51" t="s">
        <v>360</v>
      </c>
      <c r="B69" s="7">
        <v>2113</v>
      </c>
      <c r="C69" s="112">
        <f>'ІІ. Розр. з бюджетом'!C23</f>
        <v>0</v>
      </c>
      <c r="D69" s="112">
        <f>'ІІ. Розр. з бюджетом'!D23</f>
        <v>0</v>
      </c>
      <c r="E69" s="112">
        <f>'ІІ. Розр. з бюджетом'!E23</f>
        <v>0</v>
      </c>
      <c r="F69" s="112">
        <f>'ІІ. Розр. з бюджетом'!F23</f>
        <v>0</v>
      </c>
      <c r="G69" s="160" t="s">
        <v>242</v>
      </c>
      <c r="H69" s="160" t="s">
        <v>242</v>
      </c>
      <c r="I69" s="160" t="s">
        <v>242</v>
      </c>
      <c r="J69" s="160" t="s">
        <v>242</v>
      </c>
    </row>
    <row r="70" spans="1:12">
      <c r="A70" s="51" t="s">
        <v>91</v>
      </c>
      <c r="B70" s="57">
        <v>2114</v>
      </c>
      <c r="C70" s="112">
        <f>'ІІ. Розр. з бюджетом'!C24</f>
        <v>0</v>
      </c>
      <c r="D70" s="112">
        <f>'ІІ. Розр. з бюджетом'!D24</f>
        <v>0</v>
      </c>
      <c r="E70" s="112">
        <f>'ІІ. Розр. з бюджетом'!E24</f>
        <v>0</v>
      </c>
      <c r="F70" s="112">
        <f>'ІІ. Розр. з бюджетом'!F24</f>
        <v>0</v>
      </c>
      <c r="G70" s="160"/>
      <c r="H70" s="160"/>
      <c r="I70" s="160"/>
      <c r="J70" s="160"/>
    </row>
    <row r="71" spans="1:12" ht="37.5">
      <c r="A71" s="51" t="s">
        <v>341</v>
      </c>
      <c r="B71" s="57">
        <v>2115</v>
      </c>
      <c r="C71" s="112">
        <f>'ІІ. Розр. з бюджетом'!C25</f>
        <v>0</v>
      </c>
      <c r="D71" s="112">
        <f>'ІІ. Розр. з бюджетом'!D25</f>
        <v>0.1</v>
      </c>
      <c r="E71" s="112">
        <f>'ІІ. Розр. з бюджетом'!E25</f>
        <v>0.1</v>
      </c>
      <c r="F71" s="112">
        <f>'ІІ. Розр. з бюджетом'!F25</f>
        <v>0.2</v>
      </c>
      <c r="G71" s="160"/>
      <c r="H71" s="160"/>
      <c r="I71" s="160"/>
      <c r="J71" s="160"/>
    </row>
    <row r="72" spans="1:12">
      <c r="A72" s="90" t="s">
        <v>109</v>
      </c>
      <c r="B72" s="7">
        <v>2116</v>
      </c>
      <c r="C72" s="112">
        <f>'ІІ. Розр. з бюджетом'!C26</f>
        <v>0</v>
      </c>
      <c r="D72" s="112">
        <f>'ІІ. Розр. з бюджетом'!D26</f>
        <v>0</v>
      </c>
      <c r="E72" s="112">
        <f>'ІІ. Розр. з бюджетом'!E26</f>
        <v>0</v>
      </c>
      <c r="F72" s="112">
        <f>'ІІ. Розр. з бюджетом'!F26</f>
        <v>0</v>
      </c>
      <c r="G72" s="160"/>
      <c r="H72" s="160"/>
      <c r="I72" s="160"/>
      <c r="J72" s="160"/>
    </row>
    <row r="73" spans="1:12">
      <c r="A73" s="90" t="s">
        <v>361</v>
      </c>
      <c r="B73" s="7">
        <v>2117</v>
      </c>
      <c r="C73" s="112">
        <f>'ІІ. Розр. з бюджетом'!C27</f>
        <v>0</v>
      </c>
      <c r="D73" s="192">
        <f>'ІІ. Розр. з бюджетом'!D27</f>
        <v>0</v>
      </c>
      <c r="E73" s="112">
        <f>'ІІ. Розр. з бюджетом'!E27</f>
        <v>0</v>
      </c>
      <c r="F73" s="112">
        <f>'ІІ. Розр. з бюджетом'!F27</f>
        <v>0</v>
      </c>
      <c r="G73" s="160"/>
      <c r="H73" s="160"/>
      <c r="I73" s="160"/>
      <c r="J73" s="160">
        <v>1</v>
      </c>
    </row>
    <row r="74" spans="1:12" ht="37.5">
      <c r="A74" s="89" t="s">
        <v>338</v>
      </c>
      <c r="B74" s="7">
        <v>2120</v>
      </c>
      <c r="C74" s="141">
        <f>'ІІ. Розр. з бюджетом'!C30</f>
        <v>1802.9</v>
      </c>
      <c r="D74" s="190">
        <f>'ІІ. Розр. з бюджетом'!D30</f>
        <v>2172.9</v>
      </c>
      <c r="E74" s="141">
        <f>'ІІ. Розр. з бюджетом'!E30</f>
        <v>2172.9</v>
      </c>
      <c r="F74" s="191">
        <f>'ІІ. Розр. з бюджетом'!F30</f>
        <v>2940.4</v>
      </c>
      <c r="G74" s="188">
        <v>378</v>
      </c>
      <c r="H74" s="188">
        <v>358</v>
      </c>
      <c r="I74" s="188">
        <v>459</v>
      </c>
      <c r="J74" s="188">
        <v>429</v>
      </c>
    </row>
    <row r="75" spans="1:12" ht="37.5">
      <c r="A75" s="89" t="s">
        <v>342</v>
      </c>
      <c r="B75" s="7">
        <v>2130</v>
      </c>
      <c r="C75" s="141">
        <f>'ІІ. Розр. з бюджетом'!C35</f>
        <v>2004.3</v>
      </c>
      <c r="D75" s="141">
        <f>'ІІ. Розр. з бюджетом'!D35</f>
        <v>2396.8000000000002</v>
      </c>
      <c r="E75" s="141">
        <f>'ІІ. Розр. з бюджетом'!E35</f>
        <v>2396.8000000000002</v>
      </c>
      <c r="F75" s="141">
        <f>'ІІ. Розр. з бюджетом'!F35</f>
        <v>3260.5</v>
      </c>
      <c r="G75" s="188">
        <v>378</v>
      </c>
      <c r="H75" s="188">
        <v>358</v>
      </c>
      <c r="I75" s="188">
        <v>459</v>
      </c>
      <c r="J75" s="188">
        <v>429</v>
      </c>
    </row>
    <row r="76" spans="1:12" ht="75">
      <c r="A76" s="90" t="s">
        <v>362</v>
      </c>
      <c r="B76" s="7">
        <v>2131</v>
      </c>
      <c r="C76" s="112">
        <f>'ІІ. Розр. з бюджетом'!C36</f>
        <v>0</v>
      </c>
      <c r="D76" s="112">
        <f>'ІІ. Розр. з бюджетом'!D36</f>
        <v>0</v>
      </c>
      <c r="E76" s="112">
        <f>'ІІ. Розр. з бюджетом'!E36</f>
        <v>0</v>
      </c>
      <c r="F76" s="112">
        <f>'ІІ. Розр. з бюджетом'!F36</f>
        <v>0</v>
      </c>
      <c r="G76" s="160"/>
      <c r="H76" s="160"/>
      <c r="I76" s="160"/>
      <c r="J76" s="160"/>
    </row>
    <row r="77" spans="1:12">
      <c r="A77" s="90"/>
      <c r="B77" s="7"/>
      <c r="C77" s="112"/>
      <c r="D77" s="112"/>
      <c r="E77" s="112"/>
      <c r="F77" s="112"/>
      <c r="G77" s="160"/>
      <c r="H77" s="160"/>
      <c r="I77" s="160"/>
      <c r="J77" s="160"/>
    </row>
    <row r="78" spans="1:12" ht="25.5" customHeight="1">
      <c r="A78" s="89"/>
      <c r="B78" s="7"/>
      <c r="C78" s="141"/>
      <c r="D78" s="141"/>
      <c r="E78" s="141"/>
      <c r="F78" s="141"/>
      <c r="G78" s="160"/>
      <c r="H78" s="160"/>
      <c r="I78" s="160"/>
      <c r="J78" s="160"/>
    </row>
    <row r="79" spans="1:12" ht="24.95" customHeight="1">
      <c r="A79" s="301" t="s">
        <v>427</v>
      </c>
      <c r="B79" s="322"/>
      <c r="C79" s="301"/>
      <c r="D79" s="301"/>
      <c r="E79" s="301"/>
      <c r="F79" s="301"/>
      <c r="G79" s="301"/>
      <c r="H79" s="301"/>
      <c r="I79" s="301"/>
      <c r="J79" s="301"/>
    </row>
    <row r="80" spans="1:12" ht="20.100000000000001" customHeight="1">
      <c r="A80" s="119" t="s">
        <v>255</v>
      </c>
      <c r="B80" s="9">
        <v>3405</v>
      </c>
      <c r="C80" s="141">
        <f>'ІІІ. Рух грош. коштів'!C70</f>
        <v>397</v>
      </c>
      <c r="D80" s="141">
        <f>'ІІІ. Рух грош. коштів'!D70</f>
        <v>148</v>
      </c>
      <c r="E80" s="141">
        <f>'ІІІ. Рух грош. коштів'!E70</f>
        <v>148</v>
      </c>
      <c r="F80" s="141">
        <f>'ІІІ. Рух грош. коштів'!F70</f>
        <v>412.9</v>
      </c>
      <c r="G80" s="12" t="s">
        <v>181</v>
      </c>
      <c r="H80" s="12" t="s">
        <v>181</v>
      </c>
      <c r="I80" s="12" t="s">
        <v>181</v>
      </c>
      <c r="J80" s="12" t="s">
        <v>181</v>
      </c>
    </row>
    <row r="81" spans="1:10" ht="20.100000000000001" customHeight="1">
      <c r="A81" s="90" t="s">
        <v>334</v>
      </c>
      <c r="B81" s="120">
        <v>3030</v>
      </c>
      <c r="C81" s="112">
        <f>'ІІІ. Рух грош. коштів'!C11</f>
        <v>0</v>
      </c>
      <c r="D81" s="112">
        <f>'ІІІ. Рух грош. коштів'!D11</f>
        <v>0</v>
      </c>
      <c r="E81" s="112">
        <f>'ІІІ. Рух грош. коштів'!E11</f>
        <v>0</v>
      </c>
      <c r="F81" s="112">
        <f>'ІІІ. Рух грош. коштів'!F11</f>
        <v>0</v>
      </c>
      <c r="G81" s="160"/>
      <c r="H81" s="160"/>
      <c r="I81" s="160"/>
      <c r="J81" s="160"/>
    </row>
    <row r="82" spans="1:10" ht="20.100000000000001" customHeight="1">
      <c r="A82" s="90" t="s">
        <v>256</v>
      </c>
      <c r="B82" s="120">
        <v>3195</v>
      </c>
      <c r="C82" s="112">
        <f>'ІІІ. Рух грош. коштів'!C38</f>
        <v>-122</v>
      </c>
      <c r="D82" s="112">
        <f>'ІІІ. Рух грош. коштів'!D38</f>
        <v>262.89999999999998</v>
      </c>
      <c r="E82" s="112">
        <f>'ІІІ. Рух грош. коштів'!E38</f>
        <v>262.89999999999998</v>
      </c>
      <c r="F82" s="112">
        <f>'ІІІ. Рух грош. коштів'!F38</f>
        <v>-195.2</v>
      </c>
      <c r="G82" s="12" t="s">
        <v>181</v>
      </c>
      <c r="H82" s="12" t="s">
        <v>181</v>
      </c>
      <c r="I82" s="12" t="s">
        <v>181</v>
      </c>
      <c r="J82" s="12" t="s">
        <v>181</v>
      </c>
    </row>
    <row r="83" spans="1:10" ht="20.100000000000001" customHeight="1">
      <c r="A83" s="90" t="s">
        <v>141</v>
      </c>
      <c r="B83" s="120">
        <v>3295</v>
      </c>
      <c r="C83" s="112">
        <f>'ІІІ. Рух грош. коштів'!C51</f>
        <v>1410</v>
      </c>
      <c r="D83" s="112">
        <f>'ІІІ. Рух грош. коштів'!D51</f>
        <v>470</v>
      </c>
      <c r="E83" s="112">
        <f>'ІІІ. Рух грош. коштів'!E51</f>
        <v>470</v>
      </c>
      <c r="F83" s="112">
        <f>'ІІІ. Рух грош. коштів'!F51</f>
        <v>0</v>
      </c>
      <c r="G83" s="12" t="s">
        <v>181</v>
      </c>
      <c r="H83" s="12" t="s">
        <v>181</v>
      </c>
      <c r="I83" s="12" t="s">
        <v>181</v>
      </c>
      <c r="J83" s="12" t="s">
        <v>181</v>
      </c>
    </row>
    <row r="84" spans="1:10" ht="20.100000000000001" customHeight="1">
      <c r="A84" s="90" t="s">
        <v>257</v>
      </c>
      <c r="B84" s="9">
        <v>3395</v>
      </c>
      <c r="C84" s="112">
        <f>'ІІІ. Рух грош. коштів'!C68</f>
        <v>-1537</v>
      </c>
      <c r="D84" s="112">
        <f>'ІІІ. Рух грош. коштів'!D68</f>
        <v>-468</v>
      </c>
      <c r="E84" s="112">
        <f>'ІІІ. Рух грош. коштів'!E68</f>
        <v>-468</v>
      </c>
      <c r="F84" s="112">
        <f>'ІІІ. Рух грош. коштів'!F68</f>
        <v>20</v>
      </c>
      <c r="G84" s="12" t="s">
        <v>181</v>
      </c>
      <c r="H84" s="12" t="s">
        <v>181</v>
      </c>
      <c r="I84" s="12" t="s">
        <v>181</v>
      </c>
      <c r="J84" s="12" t="s">
        <v>181</v>
      </c>
    </row>
    <row r="85" spans="1:10" ht="20.100000000000001" customHeight="1">
      <c r="A85" s="90" t="s">
        <v>146</v>
      </c>
      <c r="B85" s="9">
        <v>3410</v>
      </c>
      <c r="C85" s="112">
        <f>'ІІІ. Рух грош. коштів'!C71</f>
        <v>0</v>
      </c>
      <c r="D85" s="112">
        <f>'ІІІ. Рух грош. коштів'!D71</f>
        <v>0</v>
      </c>
      <c r="E85" s="112">
        <f>'ІІІ. Рух грош. коштів'!E71</f>
        <v>0</v>
      </c>
      <c r="F85" s="112">
        <f>'ІІІ. Рух грош. коштів'!F71</f>
        <v>0</v>
      </c>
      <c r="G85" s="12" t="s">
        <v>181</v>
      </c>
      <c r="H85" s="12" t="s">
        <v>181</v>
      </c>
      <c r="I85" s="12" t="s">
        <v>181</v>
      </c>
      <c r="J85" s="12" t="s">
        <v>181</v>
      </c>
    </row>
    <row r="86" spans="1:10" ht="20.100000000000001" customHeight="1">
      <c r="A86" s="121" t="s">
        <v>258</v>
      </c>
      <c r="B86" s="9">
        <v>3415</v>
      </c>
      <c r="C86" s="146">
        <f>SUM(C80,C82:C85)</f>
        <v>148</v>
      </c>
      <c r="D86" s="146">
        <f>SUM(D80,D82:D85)</f>
        <v>412.9</v>
      </c>
      <c r="E86" s="146">
        <f>SUM(E80,E82:E85)</f>
        <v>412.9</v>
      </c>
      <c r="F86" s="146">
        <f>SUM(F80,F82:F85)</f>
        <v>237.7</v>
      </c>
      <c r="G86" s="12" t="s">
        <v>181</v>
      </c>
      <c r="H86" s="12" t="s">
        <v>181</v>
      </c>
      <c r="I86" s="12" t="s">
        <v>181</v>
      </c>
      <c r="J86" s="12" t="s">
        <v>181</v>
      </c>
    </row>
    <row r="87" spans="1:10" ht="24.95" customHeight="1">
      <c r="A87" s="319" t="s">
        <v>174</v>
      </c>
      <c r="B87" s="320"/>
      <c r="C87" s="320"/>
      <c r="D87" s="320"/>
      <c r="E87" s="320"/>
      <c r="F87" s="320"/>
      <c r="G87" s="320"/>
      <c r="H87" s="320"/>
      <c r="I87" s="320"/>
      <c r="J87" s="321"/>
    </row>
    <row r="88" spans="1:10" ht="20.100000000000001" customHeight="1">
      <c r="A88" s="90" t="s">
        <v>173</v>
      </c>
      <c r="B88" s="9">
        <v>4000</v>
      </c>
      <c r="C88" s="112">
        <f>'IV. Кап. інвестиції'!C6</f>
        <v>0</v>
      </c>
      <c r="D88" s="192">
        <f>'IV. Кап. інвестиції'!D6</f>
        <v>0</v>
      </c>
      <c r="E88" s="112">
        <f>'IV. Кап. інвестиції'!E6</f>
        <v>0</v>
      </c>
      <c r="F88" s="112">
        <f>'IV. Кап. інвестиції'!F6</f>
        <v>1541</v>
      </c>
      <c r="G88" s="112"/>
      <c r="H88" s="112"/>
      <c r="I88" s="112"/>
      <c r="J88" s="112"/>
    </row>
    <row r="89" spans="1:10" ht="24.95" customHeight="1">
      <c r="A89" s="318" t="s">
        <v>176</v>
      </c>
      <c r="B89" s="318"/>
      <c r="C89" s="318"/>
      <c r="D89" s="318"/>
      <c r="E89" s="318"/>
      <c r="F89" s="318"/>
      <c r="G89" s="318"/>
      <c r="H89" s="318"/>
      <c r="I89" s="318"/>
      <c r="J89" s="318"/>
    </row>
    <row r="90" spans="1:10" ht="19.5" customHeight="1">
      <c r="A90" s="122" t="s">
        <v>259</v>
      </c>
      <c r="B90" s="123">
        <v>5040</v>
      </c>
      <c r="C90" s="154"/>
      <c r="D90" s="154"/>
      <c r="E90" s="154"/>
      <c r="F90" s="154"/>
      <c r="G90" s="154"/>
      <c r="H90" s="154"/>
      <c r="I90" s="154"/>
      <c r="J90" s="154"/>
    </row>
    <row r="91" spans="1:10" ht="20.100000000000001" hidden="1" customHeight="1">
      <c r="A91" s="122"/>
      <c r="B91" s="123"/>
      <c r="C91" s="154"/>
      <c r="D91" s="154"/>
      <c r="E91" s="154"/>
      <c r="F91" s="154"/>
      <c r="G91" s="12"/>
      <c r="H91" s="12"/>
      <c r="I91" s="12"/>
      <c r="J91" s="12"/>
    </row>
    <row r="92" spans="1:10" ht="20.100000000000001" hidden="1" customHeight="1">
      <c r="A92" s="90"/>
      <c r="B92" s="6"/>
      <c r="C92" s="154"/>
      <c r="D92" s="154"/>
      <c r="E92" s="154"/>
      <c r="F92" s="154"/>
      <c r="G92" s="12"/>
      <c r="H92" s="12"/>
      <c r="I92" s="12"/>
      <c r="J92" s="12"/>
    </row>
    <row r="93" spans="1:10" ht="20.100000000000001" hidden="1" customHeight="1">
      <c r="A93" s="124"/>
      <c r="B93" s="125"/>
      <c r="C93" s="154"/>
      <c r="D93" s="154"/>
      <c r="E93" s="154"/>
      <c r="F93" s="154"/>
      <c r="G93" s="12"/>
      <c r="H93" s="12"/>
      <c r="I93" s="12"/>
      <c r="J93" s="12"/>
    </row>
    <row r="94" spans="1:10" ht="20.100000000000001" hidden="1" customHeight="1">
      <c r="A94" s="124"/>
      <c r="B94" s="125"/>
      <c r="C94" s="154"/>
      <c r="D94" s="154"/>
      <c r="E94" s="154"/>
      <c r="F94" s="154"/>
      <c r="G94" s="12"/>
      <c r="H94" s="12"/>
      <c r="I94" s="12"/>
      <c r="J94" s="12"/>
    </row>
    <row r="95" spans="1:10" ht="24.95" hidden="1" customHeight="1">
      <c r="A95" s="301"/>
      <c r="B95" s="301"/>
      <c r="C95" s="301"/>
      <c r="D95" s="301"/>
      <c r="E95" s="301"/>
      <c r="F95" s="301"/>
      <c r="G95" s="301"/>
      <c r="H95" s="301"/>
      <c r="I95" s="301"/>
      <c r="J95" s="301"/>
    </row>
    <row r="96" spans="1:10" ht="20.100000000000001" hidden="1" customHeight="1">
      <c r="A96" s="122"/>
      <c r="B96" s="123"/>
      <c r="C96" s="160"/>
      <c r="D96" s="160"/>
      <c r="E96" s="160"/>
      <c r="F96" s="160"/>
      <c r="G96" s="12"/>
      <c r="H96" s="12"/>
      <c r="I96" s="12"/>
      <c r="J96" s="12"/>
    </row>
    <row r="97" spans="1:10" ht="20.100000000000001" hidden="1" customHeight="1">
      <c r="A97" s="122"/>
      <c r="B97" s="123"/>
      <c r="C97" s="117"/>
      <c r="D97" s="117"/>
      <c r="E97" s="117"/>
      <c r="F97" s="117"/>
      <c r="G97" s="12"/>
      <c r="H97" s="12"/>
      <c r="I97" s="12"/>
      <c r="J97" s="12"/>
    </row>
    <row r="98" spans="1:10" ht="20.100000000000001" hidden="1" customHeight="1">
      <c r="A98" s="122"/>
      <c r="B98" s="123"/>
      <c r="C98" s="160"/>
      <c r="D98" s="160"/>
      <c r="E98" s="160"/>
      <c r="F98" s="160"/>
      <c r="G98" s="12"/>
      <c r="H98" s="12"/>
      <c r="I98" s="12"/>
      <c r="J98" s="12"/>
    </row>
    <row r="99" spans="1:10" ht="20.100000000000001" hidden="1" customHeight="1">
      <c r="A99" s="122"/>
      <c r="B99" s="123"/>
      <c r="C99" s="160"/>
      <c r="D99" s="160"/>
      <c r="E99" s="160"/>
      <c r="F99" s="160"/>
      <c r="G99" s="12"/>
      <c r="H99" s="12"/>
      <c r="I99" s="12"/>
      <c r="J99" s="12"/>
    </row>
    <row r="100" spans="1:10" ht="20.100000000000001" hidden="1" customHeight="1">
      <c r="A100" s="90"/>
      <c r="B100" s="6"/>
      <c r="C100" s="160"/>
      <c r="D100" s="160"/>
      <c r="E100" s="160"/>
      <c r="F100" s="160"/>
      <c r="G100" s="12"/>
      <c r="H100" s="12"/>
      <c r="I100" s="12"/>
      <c r="J100" s="12"/>
    </row>
    <row r="101" spans="1:10" ht="20.100000000000001" hidden="1" customHeight="1">
      <c r="A101" s="90"/>
      <c r="B101" s="6"/>
      <c r="C101" s="160"/>
      <c r="D101" s="160"/>
      <c r="E101" s="160"/>
      <c r="F101" s="160"/>
      <c r="G101" s="12"/>
      <c r="H101" s="12"/>
      <c r="I101" s="12"/>
      <c r="J101" s="12"/>
    </row>
    <row r="102" spans="1:10" s="5" customFormat="1" ht="20.100000000000001" hidden="1" customHeight="1">
      <c r="A102" s="89"/>
      <c r="B102" s="6"/>
      <c r="C102" s="160"/>
      <c r="D102" s="160"/>
      <c r="E102" s="160"/>
      <c r="F102" s="160"/>
      <c r="G102" s="12"/>
      <c r="H102" s="12"/>
      <c r="I102" s="12"/>
      <c r="J102" s="12"/>
    </row>
    <row r="103" spans="1:10" ht="20.100000000000001" hidden="1" customHeight="1">
      <c r="A103" s="90"/>
      <c r="B103" s="6"/>
      <c r="C103" s="160"/>
      <c r="D103" s="160"/>
      <c r="E103" s="160"/>
      <c r="F103" s="160"/>
      <c r="G103" s="12"/>
      <c r="H103" s="12"/>
      <c r="I103" s="12"/>
      <c r="J103" s="12"/>
    </row>
    <row r="104" spans="1:10" ht="20.100000000000001" hidden="1" customHeight="1">
      <c r="A104" s="90"/>
      <c r="B104" s="6"/>
      <c r="C104" s="160"/>
      <c r="D104" s="160"/>
      <c r="E104" s="160"/>
      <c r="F104" s="160"/>
      <c r="G104" s="12"/>
      <c r="H104" s="12"/>
      <c r="I104" s="12"/>
      <c r="J104" s="12"/>
    </row>
    <row r="105" spans="1:10" s="5" customFormat="1" ht="20.100000000000001" hidden="1" customHeight="1">
      <c r="A105" s="89"/>
      <c r="B105" s="6"/>
      <c r="C105" s="150"/>
      <c r="D105" s="150"/>
      <c r="E105" s="150"/>
      <c r="F105" s="150"/>
      <c r="G105" s="12"/>
      <c r="H105" s="12"/>
      <c r="I105" s="12"/>
      <c r="J105" s="12"/>
    </row>
    <row r="106" spans="1:10" ht="20.100000000000001" hidden="1" customHeight="1">
      <c r="A106" s="90"/>
      <c r="B106" s="6"/>
      <c r="C106" s="160"/>
      <c r="D106" s="160"/>
      <c r="E106" s="160"/>
      <c r="F106" s="160"/>
      <c r="G106" s="160"/>
      <c r="H106" s="160"/>
      <c r="I106" s="160"/>
      <c r="J106" s="160"/>
    </row>
    <row r="107" spans="1:10" ht="20.100000000000001" hidden="1" customHeight="1">
      <c r="A107" s="90"/>
      <c r="B107" s="6"/>
      <c r="C107" s="160"/>
      <c r="D107" s="160"/>
      <c r="E107" s="160"/>
      <c r="F107" s="160"/>
      <c r="G107" s="12"/>
      <c r="H107" s="12"/>
      <c r="I107" s="12"/>
      <c r="J107" s="12"/>
    </row>
    <row r="108" spans="1:10" s="5" customFormat="1" ht="20.100000000000001" hidden="1" customHeight="1">
      <c r="A108" s="89"/>
      <c r="B108" s="6"/>
      <c r="C108" s="160"/>
      <c r="D108" s="160"/>
      <c r="E108" s="160"/>
      <c r="F108" s="160"/>
      <c r="G108" s="12"/>
      <c r="H108" s="12"/>
      <c r="I108" s="12"/>
      <c r="J108" s="12"/>
    </row>
    <row r="109" spans="1:10" s="5" customFormat="1" ht="20.100000000000001" customHeight="1">
      <c r="A109" s="301" t="s">
        <v>260</v>
      </c>
      <c r="B109" s="301"/>
      <c r="C109" s="301"/>
      <c r="D109" s="301"/>
      <c r="E109" s="301"/>
      <c r="F109" s="301"/>
      <c r="G109" s="301"/>
      <c r="H109" s="301"/>
      <c r="I109" s="301"/>
      <c r="J109" s="301"/>
    </row>
    <row r="110" spans="1:10" s="5" customFormat="1" ht="20.100000000000001" customHeight="1">
      <c r="A110" s="119" t="s">
        <v>335</v>
      </c>
      <c r="B110" s="126" t="s">
        <v>261</v>
      </c>
      <c r="C110" s="146">
        <f t="shared" ref="C110:J110" si="0">SUM(C111:C113)</f>
        <v>0</v>
      </c>
      <c r="D110" s="146">
        <f t="shared" si="0"/>
        <v>0</v>
      </c>
      <c r="E110" s="146">
        <f t="shared" si="0"/>
        <v>0</v>
      </c>
      <c r="F110" s="146">
        <f t="shared" si="0"/>
        <v>0</v>
      </c>
      <c r="G110" s="146">
        <f t="shared" si="0"/>
        <v>0</v>
      </c>
      <c r="H110" s="146">
        <f t="shared" si="0"/>
        <v>0</v>
      </c>
      <c r="I110" s="146">
        <f t="shared" si="0"/>
        <v>0</v>
      </c>
      <c r="J110" s="146">
        <f t="shared" si="0"/>
        <v>0</v>
      </c>
    </row>
    <row r="111" spans="1:10" s="5" customFormat="1" ht="20.100000000000001" customHeight="1">
      <c r="A111" s="90" t="s">
        <v>363</v>
      </c>
      <c r="B111" s="127" t="s">
        <v>262</v>
      </c>
      <c r="C111" s="160"/>
      <c r="D111" s="160"/>
      <c r="E111" s="160"/>
      <c r="F111" s="147">
        <f>'6.1. Інша інфо_1'!G68</f>
        <v>0</v>
      </c>
      <c r="G111" s="160"/>
      <c r="H111" s="160"/>
      <c r="I111" s="160"/>
      <c r="J111" s="160"/>
    </row>
    <row r="112" spans="1:10" s="5" customFormat="1" ht="20.100000000000001" customHeight="1">
      <c r="A112" s="90" t="s">
        <v>364</v>
      </c>
      <c r="B112" s="127" t="s">
        <v>263</v>
      </c>
      <c r="C112" s="160"/>
      <c r="D112" s="160"/>
      <c r="E112" s="160"/>
      <c r="F112" s="147">
        <f>'6.1. Інша інфо_1'!G71</f>
        <v>0</v>
      </c>
      <c r="G112" s="160"/>
      <c r="H112" s="160"/>
      <c r="I112" s="160"/>
      <c r="J112" s="160"/>
    </row>
    <row r="113" spans="1:10" s="5" customFormat="1" ht="20.100000000000001" customHeight="1">
      <c r="A113" s="90" t="s">
        <v>365</v>
      </c>
      <c r="B113" s="127" t="s">
        <v>264</v>
      </c>
      <c r="C113" s="160"/>
      <c r="D113" s="160"/>
      <c r="E113" s="160"/>
      <c r="F113" s="147">
        <f>'6.1. Інша інфо_1'!G74</f>
        <v>0</v>
      </c>
      <c r="G113" s="160"/>
      <c r="H113" s="160"/>
      <c r="I113" s="160"/>
      <c r="J113" s="160"/>
    </row>
    <row r="114" spans="1:10" s="5" customFormat="1" ht="20.100000000000001" customHeight="1">
      <c r="A114" s="89" t="s">
        <v>336</v>
      </c>
      <c r="B114" s="127" t="s">
        <v>265</v>
      </c>
      <c r="C114" s="146">
        <f t="shared" ref="C114:J114" si="1">SUM(C115:C117)</f>
        <v>0</v>
      </c>
      <c r="D114" s="146">
        <f t="shared" si="1"/>
        <v>0</v>
      </c>
      <c r="E114" s="146">
        <f t="shared" si="1"/>
        <v>0</v>
      </c>
      <c r="F114" s="146">
        <f t="shared" si="1"/>
        <v>0</v>
      </c>
      <c r="G114" s="146">
        <f t="shared" si="1"/>
        <v>0</v>
      </c>
      <c r="H114" s="146">
        <f t="shared" si="1"/>
        <v>0</v>
      </c>
      <c r="I114" s="146">
        <f t="shared" si="1"/>
        <v>0</v>
      </c>
      <c r="J114" s="146">
        <f t="shared" si="1"/>
        <v>0</v>
      </c>
    </row>
    <row r="115" spans="1:10" s="5" customFormat="1" ht="20.100000000000001" customHeight="1">
      <c r="A115" s="90" t="s">
        <v>363</v>
      </c>
      <c r="B115" s="127" t="s">
        <v>266</v>
      </c>
      <c r="C115" s="160"/>
      <c r="D115" s="160"/>
      <c r="E115" s="160"/>
      <c r="F115" s="147">
        <f>'6.1. Інша інфо_1'!J68</f>
        <v>0</v>
      </c>
      <c r="G115" s="160"/>
      <c r="H115" s="160"/>
      <c r="I115" s="160"/>
      <c r="J115" s="160"/>
    </row>
    <row r="116" spans="1:10" s="5" customFormat="1" ht="19.5" customHeight="1">
      <c r="A116" s="90" t="s">
        <v>364</v>
      </c>
      <c r="B116" s="127" t="s">
        <v>267</v>
      </c>
      <c r="C116" s="160"/>
      <c r="D116" s="160"/>
      <c r="E116" s="160"/>
      <c r="F116" s="147">
        <f>'6.1. Інша інфо_1'!J71</f>
        <v>0</v>
      </c>
      <c r="G116" s="160"/>
      <c r="H116" s="160"/>
      <c r="I116" s="160"/>
      <c r="J116" s="160"/>
    </row>
    <row r="117" spans="1:10" ht="19.5" customHeight="1">
      <c r="A117" s="124" t="s">
        <v>365</v>
      </c>
      <c r="B117" s="128" t="s">
        <v>268</v>
      </c>
      <c r="C117" s="160"/>
      <c r="D117" s="160"/>
      <c r="E117" s="160"/>
      <c r="F117" s="147">
        <f>'6.1. Інша інфо_1'!J74</f>
        <v>0</v>
      </c>
      <c r="G117" s="160"/>
      <c r="H117" s="160"/>
      <c r="I117" s="160"/>
      <c r="J117" s="160"/>
    </row>
    <row r="118" spans="1:10">
      <c r="A118" s="301" t="s">
        <v>269</v>
      </c>
      <c r="B118" s="301"/>
      <c r="C118" s="301"/>
      <c r="D118" s="301"/>
      <c r="E118" s="301"/>
      <c r="F118" s="301"/>
      <c r="G118" s="301"/>
      <c r="H118" s="301"/>
      <c r="I118" s="301"/>
      <c r="J118" s="301"/>
    </row>
    <row r="119" spans="1:10" s="27" customFormat="1" ht="56.25">
      <c r="A119" s="89" t="s">
        <v>324</v>
      </c>
      <c r="B119" s="127" t="s">
        <v>270</v>
      </c>
      <c r="C119" s="146">
        <f>SUM(C120:C122)</f>
        <v>91</v>
      </c>
      <c r="D119" s="180">
        <f>'6.1. Інша інфо_1'!F11</f>
        <v>91</v>
      </c>
      <c r="E119" s="146">
        <f>SUM(E120:E122)</f>
        <v>91</v>
      </c>
      <c r="F119" s="180">
        <f>SUM(F120:F122)</f>
        <v>93</v>
      </c>
      <c r="G119" s="12" t="s">
        <v>181</v>
      </c>
      <c r="H119" s="12" t="s">
        <v>181</v>
      </c>
      <c r="I119" s="12" t="s">
        <v>181</v>
      </c>
      <c r="J119" s="12" t="s">
        <v>181</v>
      </c>
    </row>
    <row r="120" spans="1:10" s="27" customFormat="1">
      <c r="A120" s="8" t="s">
        <v>198</v>
      </c>
      <c r="B120" s="127" t="s">
        <v>271</v>
      </c>
      <c r="C120" s="112">
        <f>'6.1. Інша інфо_1'!D12</f>
        <v>1</v>
      </c>
      <c r="D120" s="193">
        <f>'6.1. Інша інфо_1'!F12</f>
        <v>1</v>
      </c>
      <c r="E120" s="112">
        <f>'6.1. Інша інфо_1'!H12</f>
        <v>1</v>
      </c>
      <c r="F120" s="184">
        <f>'6.1. Інша інфо_1'!J12</f>
        <v>1</v>
      </c>
      <c r="G120" s="12" t="s">
        <v>181</v>
      </c>
      <c r="H120" s="12" t="s">
        <v>181</v>
      </c>
      <c r="I120" s="12" t="s">
        <v>181</v>
      </c>
      <c r="J120" s="12" t="s">
        <v>181</v>
      </c>
    </row>
    <row r="121" spans="1:10" s="27" customFormat="1">
      <c r="A121" s="8" t="s">
        <v>206</v>
      </c>
      <c r="B121" s="127" t="s">
        <v>272</v>
      </c>
      <c r="C121" s="112">
        <f>'6.1. Інша інфо_1'!D13</f>
        <v>14</v>
      </c>
      <c r="D121" s="193">
        <f>'6.1. Інша інфо_1'!F13</f>
        <v>14</v>
      </c>
      <c r="E121" s="112">
        <f>'6.1. Інша інфо_1'!H13</f>
        <v>14</v>
      </c>
      <c r="F121" s="185">
        <f>'6.1. Інша інфо_1'!J13</f>
        <v>16</v>
      </c>
      <c r="G121" s="12" t="s">
        <v>181</v>
      </c>
      <c r="H121" s="12" t="s">
        <v>181</v>
      </c>
      <c r="I121" s="12" t="s">
        <v>181</v>
      </c>
      <c r="J121" s="12" t="s">
        <v>181</v>
      </c>
    </row>
    <row r="122" spans="1:10" s="27" customFormat="1">
      <c r="A122" s="8" t="s">
        <v>199</v>
      </c>
      <c r="B122" s="127" t="s">
        <v>273</v>
      </c>
      <c r="C122" s="112">
        <f>'6.1. Інша інфо_1'!D14</f>
        <v>76</v>
      </c>
      <c r="D122" s="193">
        <f>'6.1. Інша інфо_1'!F14</f>
        <v>76</v>
      </c>
      <c r="E122" s="112">
        <f>'6.1. Інша інфо_1'!H14</f>
        <v>76</v>
      </c>
      <c r="F122" s="185">
        <f>'6.1. Інша інфо_1'!J14</f>
        <v>76</v>
      </c>
      <c r="G122" s="12" t="s">
        <v>181</v>
      </c>
      <c r="H122" s="12" t="s">
        <v>181</v>
      </c>
      <c r="I122" s="12" t="s">
        <v>181</v>
      </c>
      <c r="J122" s="12" t="s">
        <v>181</v>
      </c>
    </row>
    <row r="123" spans="1:10" s="27" customFormat="1">
      <c r="A123" s="89" t="s">
        <v>5</v>
      </c>
      <c r="B123" s="127" t="s">
        <v>274</v>
      </c>
      <c r="C123" s="146">
        <f>'I. Фін результат'!C106</f>
        <v>9887</v>
      </c>
      <c r="D123" s="180">
        <f>'6.1. Інша інфо_1'!F19</f>
        <v>10850</v>
      </c>
      <c r="E123" s="146">
        <f>'I. Фін результат'!E106</f>
        <v>10715</v>
      </c>
      <c r="F123" s="146">
        <f>'I. Фін результат'!F106</f>
        <v>14820.3</v>
      </c>
      <c r="G123" s="12" t="s">
        <v>181</v>
      </c>
      <c r="H123" s="12" t="s">
        <v>181</v>
      </c>
      <c r="I123" s="12" t="s">
        <v>181</v>
      </c>
      <c r="J123" s="12" t="s">
        <v>181</v>
      </c>
    </row>
    <row r="124" spans="1:10" s="27" customFormat="1" ht="37.5">
      <c r="A124" s="89" t="s">
        <v>366</v>
      </c>
      <c r="B124" s="127" t="s">
        <v>275</v>
      </c>
      <c r="C124" s="156">
        <f>'6.1. Інша інфо_1'!D23</f>
        <v>9054.0293040293036</v>
      </c>
      <c r="D124" s="193">
        <f>'6.1. Інша інфо_1'!F23</f>
        <v>9935.8974358974356</v>
      </c>
      <c r="E124" s="156">
        <f>'6.1. Інша інфо_1'!H23</f>
        <v>9935.8974358974356</v>
      </c>
      <c r="F124" s="186">
        <f>'6.1. Інша інфо_1'!J23</f>
        <v>14870.967741935483</v>
      </c>
      <c r="G124" s="12" t="s">
        <v>181</v>
      </c>
      <c r="H124" s="12" t="s">
        <v>181</v>
      </c>
      <c r="I124" s="12" t="s">
        <v>181</v>
      </c>
      <c r="J124" s="12" t="s">
        <v>181</v>
      </c>
    </row>
    <row r="125" spans="1:10" s="27" customFormat="1">
      <c r="A125" s="8" t="s">
        <v>198</v>
      </c>
      <c r="B125" s="127" t="s">
        <v>276</v>
      </c>
      <c r="C125" s="155">
        <f>'6.1. Інша інфо_1'!D24</f>
        <v>32750</v>
      </c>
      <c r="D125" s="193">
        <f>'6.1. Інша інфо_1'!F24</f>
        <v>32833.333333333336</v>
      </c>
      <c r="E125" s="155">
        <f>'6.1. Інша інфо_1'!H24</f>
        <v>32833.333333333336</v>
      </c>
      <c r="F125" s="187">
        <f>'6.1. Інша інфо_1'!J24</f>
        <v>40750</v>
      </c>
      <c r="G125" s="12" t="s">
        <v>181</v>
      </c>
      <c r="H125" s="12" t="s">
        <v>181</v>
      </c>
      <c r="I125" s="12" t="s">
        <v>181</v>
      </c>
      <c r="J125" s="12" t="s">
        <v>181</v>
      </c>
    </row>
    <row r="126" spans="1:10" s="27" customFormat="1">
      <c r="A126" s="8" t="s">
        <v>206</v>
      </c>
      <c r="B126" s="127" t="s">
        <v>277</v>
      </c>
      <c r="C126" s="155">
        <f>'6.1. Інша інфо_1'!D25</f>
        <v>11809.523809523809</v>
      </c>
      <c r="D126" s="193">
        <f>'6.1. Інша інфо_1'!F25</f>
        <v>12410.714285714284</v>
      </c>
      <c r="E126" s="155">
        <f>'6.1. Інша інфо_1'!H25</f>
        <v>12410.714285714284</v>
      </c>
      <c r="F126" s="187">
        <f>'6.1. Інша інфо_1'!J25</f>
        <v>13791.666666666666</v>
      </c>
      <c r="G126" s="12" t="s">
        <v>181</v>
      </c>
      <c r="H126" s="12" t="s">
        <v>181</v>
      </c>
      <c r="I126" s="12" t="s">
        <v>181</v>
      </c>
      <c r="J126" s="12" t="s">
        <v>181</v>
      </c>
    </row>
    <row r="127" spans="1:10" s="27" customFormat="1">
      <c r="A127" s="8" t="s">
        <v>199</v>
      </c>
      <c r="B127" s="127" t="s">
        <v>278</v>
      </c>
      <c r="C127" s="155">
        <f>'6.1. Інша інфо_1'!D26</f>
        <v>8234.6491228070172</v>
      </c>
      <c r="D127" s="189">
        <f>'6.1. Інша інфо_1'!F26</f>
        <v>9178.7280701754389</v>
      </c>
      <c r="E127" s="155">
        <f>'6.1. Інша інфо_1'!H26</f>
        <v>9178.7280701754389</v>
      </c>
      <c r="F127" s="187">
        <f>'6.1. Інша інфо_1'!J26</f>
        <v>14757.67543859649</v>
      </c>
      <c r="G127" s="12" t="s">
        <v>181</v>
      </c>
      <c r="H127" s="12" t="s">
        <v>181</v>
      </c>
      <c r="I127" s="12" t="s">
        <v>181</v>
      </c>
      <c r="J127" s="12" t="s">
        <v>181</v>
      </c>
    </row>
    <row r="128" spans="1:10" s="27" customFormat="1">
      <c r="A128" s="72"/>
      <c r="C128" s="61"/>
      <c r="D128" s="73"/>
      <c r="E128" s="73"/>
      <c r="F128" s="73"/>
      <c r="G128" s="35"/>
      <c r="H128" s="35"/>
      <c r="I128" s="35"/>
      <c r="J128" s="35"/>
    </row>
    <row r="129" spans="1:11" s="27" customFormat="1">
      <c r="A129" s="72"/>
      <c r="C129" s="61"/>
      <c r="D129" s="73"/>
      <c r="E129" s="73"/>
      <c r="F129" s="73"/>
      <c r="G129" s="35"/>
      <c r="H129" s="35"/>
      <c r="I129" s="35"/>
      <c r="J129" s="35"/>
    </row>
    <row r="130" spans="1:11" s="265" customFormat="1" ht="20.100000000000001" customHeight="1">
      <c r="A130" s="284" t="s">
        <v>401</v>
      </c>
      <c r="B130" s="1"/>
      <c r="C130" s="314" t="s">
        <v>110</v>
      </c>
      <c r="D130" s="315"/>
      <c r="E130" s="315"/>
      <c r="F130" s="315"/>
      <c r="G130" s="14"/>
      <c r="H130" s="316" t="s">
        <v>454</v>
      </c>
      <c r="I130" s="317"/>
      <c r="J130" s="317"/>
    </row>
    <row r="131" spans="1:11" s="2" customFormat="1">
      <c r="A131" s="258" t="s">
        <v>84</v>
      </c>
      <c r="B131" s="265"/>
      <c r="C131" s="295" t="s">
        <v>85</v>
      </c>
      <c r="D131" s="295"/>
      <c r="E131" s="295"/>
      <c r="F131" s="295"/>
      <c r="G131" s="263"/>
      <c r="H131" s="311" t="s">
        <v>106</v>
      </c>
      <c r="I131" s="311"/>
      <c r="J131" s="311"/>
      <c r="K131" s="265"/>
    </row>
    <row r="132" spans="1:11" s="27" customFormat="1">
      <c r="A132" s="56"/>
      <c r="F132" s="3"/>
      <c r="G132" s="3"/>
      <c r="H132" s="3"/>
      <c r="I132" s="3"/>
      <c r="J132" s="3"/>
    </row>
    <row r="133" spans="1:11" s="27" customFormat="1">
      <c r="A133" s="56"/>
      <c r="F133" s="3"/>
      <c r="G133" s="3"/>
      <c r="H133" s="3"/>
      <c r="I133" s="3"/>
      <c r="J133" s="3"/>
    </row>
    <row r="134" spans="1:11" s="27" customFormat="1">
      <c r="A134" s="56"/>
      <c r="F134" s="3"/>
      <c r="G134" s="3"/>
      <c r="H134" s="3"/>
      <c r="I134" s="3"/>
      <c r="J134" s="3"/>
    </row>
    <row r="135" spans="1:11" s="27" customFormat="1">
      <c r="A135" s="56"/>
      <c r="F135" s="3"/>
      <c r="G135" s="3"/>
      <c r="H135" s="3"/>
      <c r="I135" s="3"/>
      <c r="J135" s="3"/>
    </row>
    <row r="136" spans="1:11" s="27" customFormat="1">
      <c r="A136" s="56"/>
      <c r="F136" s="3"/>
      <c r="G136" s="3"/>
      <c r="H136" s="3"/>
      <c r="I136" s="3"/>
      <c r="J136" s="3"/>
    </row>
    <row r="137" spans="1:11" s="27" customFormat="1">
      <c r="A137" s="56"/>
      <c r="F137" s="3"/>
      <c r="G137" s="3"/>
      <c r="H137" s="3"/>
      <c r="I137" s="3"/>
      <c r="J137" s="3"/>
    </row>
    <row r="138" spans="1:11" s="27" customFormat="1">
      <c r="A138" s="56"/>
      <c r="F138" s="3"/>
      <c r="G138" s="3"/>
      <c r="H138" s="3"/>
      <c r="I138" s="3"/>
      <c r="J138" s="3"/>
    </row>
    <row r="139" spans="1:11" s="27" customFormat="1">
      <c r="A139" s="56"/>
      <c r="F139" s="3"/>
      <c r="G139" s="3"/>
      <c r="H139" s="3"/>
      <c r="I139" s="3"/>
      <c r="J139" s="3"/>
    </row>
    <row r="140" spans="1:11" s="27" customFormat="1">
      <c r="A140" s="56"/>
      <c r="F140" s="3"/>
      <c r="G140" s="3"/>
      <c r="H140" s="3"/>
      <c r="I140" s="3"/>
      <c r="J140" s="3"/>
    </row>
    <row r="141" spans="1:11" s="27" customFormat="1">
      <c r="A141" s="56"/>
      <c r="F141" s="3"/>
      <c r="G141" s="3"/>
      <c r="H141" s="3"/>
      <c r="I141" s="3"/>
      <c r="J141" s="3"/>
    </row>
    <row r="142" spans="1:11" s="27" customFormat="1">
      <c r="A142" s="56"/>
      <c r="F142" s="3"/>
      <c r="G142" s="3"/>
      <c r="H142" s="3"/>
      <c r="I142" s="3"/>
      <c r="J142" s="3"/>
    </row>
    <row r="143" spans="1:11" s="27" customFormat="1">
      <c r="A143" s="56"/>
      <c r="F143" s="3"/>
      <c r="G143" s="3"/>
      <c r="H143" s="3"/>
      <c r="I143" s="3"/>
      <c r="J143" s="3"/>
    </row>
    <row r="144" spans="1:11" s="27" customFormat="1">
      <c r="A144" s="56"/>
      <c r="F144" s="3"/>
      <c r="G144" s="3"/>
      <c r="H144" s="3"/>
      <c r="I144" s="3"/>
      <c r="J144" s="3"/>
    </row>
    <row r="145" spans="1:10" s="27" customFormat="1">
      <c r="A145" s="56"/>
      <c r="F145" s="3"/>
      <c r="G145" s="3"/>
      <c r="H145" s="3"/>
      <c r="I145" s="3"/>
      <c r="J145" s="3"/>
    </row>
    <row r="146" spans="1:10" s="27" customFormat="1">
      <c r="A146" s="56"/>
      <c r="F146" s="3"/>
      <c r="G146" s="3"/>
      <c r="H146" s="3"/>
      <c r="I146" s="3"/>
      <c r="J146" s="3"/>
    </row>
    <row r="147" spans="1:10" s="27" customFormat="1">
      <c r="A147" s="56"/>
      <c r="F147" s="3"/>
      <c r="G147" s="3"/>
      <c r="H147" s="3"/>
      <c r="I147" s="3"/>
      <c r="J147" s="3"/>
    </row>
    <row r="148" spans="1:10" s="27" customFormat="1">
      <c r="A148" s="56"/>
      <c r="F148" s="3"/>
      <c r="G148" s="3"/>
      <c r="H148" s="3"/>
      <c r="I148" s="3"/>
      <c r="J148" s="3"/>
    </row>
    <row r="149" spans="1:10" s="27" customFormat="1">
      <c r="A149" s="56"/>
      <c r="F149" s="3"/>
      <c r="G149" s="3"/>
      <c r="H149" s="3"/>
      <c r="I149" s="3"/>
      <c r="J149" s="3"/>
    </row>
    <row r="150" spans="1:10" s="27" customFormat="1">
      <c r="A150" s="56"/>
      <c r="F150" s="3"/>
      <c r="G150" s="3"/>
      <c r="H150" s="3"/>
      <c r="I150" s="3"/>
      <c r="J150" s="3"/>
    </row>
    <row r="151" spans="1:10" s="27" customFormat="1">
      <c r="A151" s="56"/>
      <c r="F151" s="3"/>
      <c r="G151" s="3"/>
      <c r="H151" s="3"/>
      <c r="I151" s="3"/>
      <c r="J151" s="3"/>
    </row>
    <row r="152" spans="1:10" s="27" customFormat="1">
      <c r="A152" s="56"/>
      <c r="F152" s="3"/>
      <c r="G152" s="3"/>
      <c r="H152" s="3"/>
      <c r="I152" s="3"/>
      <c r="J152" s="3"/>
    </row>
    <row r="153" spans="1:10" s="27" customFormat="1">
      <c r="A153" s="56"/>
      <c r="F153" s="3"/>
      <c r="G153" s="3"/>
      <c r="H153" s="3"/>
      <c r="I153" s="3"/>
      <c r="J153" s="3"/>
    </row>
    <row r="154" spans="1:10" s="27" customFormat="1">
      <c r="A154" s="56"/>
      <c r="F154" s="3"/>
      <c r="G154" s="3"/>
      <c r="H154" s="3"/>
      <c r="I154" s="3"/>
      <c r="J154" s="3"/>
    </row>
    <row r="155" spans="1:10" s="27" customFormat="1">
      <c r="A155" s="56"/>
      <c r="F155" s="3"/>
      <c r="G155" s="3"/>
      <c r="H155" s="3"/>
      <c r="I155" s="3"/>
      <c r="J155" s="3"/>
    </row>
    <row r="156" spans="1:10" s="27" customFormat="1">
      <c r="A156" s="56"/>
      <c r="F156" s="3"/>
      <c r="G156" s="3"/>
      <c r="H156" s="3"/>
      <c r="I156" s="3"/>
      <c r="J156" s="3"/>
    </row>
    <row r="157" spans="1:10" s="27" customFormat="1">
      <c r="A157" s="56"/>
      <c r="F157" s="3"/>
      <c r="G157" s="3"/>
      <c r="H157" s="3"/>
      <c r="I157" s="3"/>
      <c r="J157" s="3"/>
    </row>
    <row r="158" spans="1:10" s="27" customFormat="1">
      <c r="A158" s="56"/>
      <c r="F158" s="3"/>
      <c r="G158" s="3"/>
      <c r="H158" s="3"/>
      <c r="I158" s="3"/>
      <c r="J158" s="3"/>
    </row>
    <row r="159" spans="1:10" s="27" customFormat="1">
      <c r="A159" s="56"/>
      <c r="F159" s="3"/>
      <c r="G159" s="3"/>
      <c r="H159" s="3"/>
      <c r="I159" s="3"/>
      <c r="J159" s="3"/>
    </row>
    <row r="160" spans="1:10" s="27" customFormat="1">
      <c r="A160" s="56"/>
      <c r="F160" s="3"/>
      <c r="G160" s="3"/>
      <c r="H160" s="3"/>
      <c r="I160" s="3"/>
      <c r="J160" s="3"/>
    </row>
    <row r="161" spans="1:10" s="27" customFormat="1">
      <c r="A161" s="56"/>
      <c r="F161" s="3"/>
      <c r="G161" s="3"/>
      <c r="H161" s="3"/>
      <c r="I161" s="3"/>
      <c r="J161" s="3"/>
    </row>
    <row r="162" spans="1:10" s="27" customFormat="1">
      <c r="A162" s="56"/>
      <c r="F162" s="3"/>
      <c r="G162" s="3"/>
      <c r="H162" s="3"/>
      <c r="I162" s="3"/>
      <c r="J162" s="3"/>
    </row>
    <row r="163" spans="1:10" s="27" customFormat="1">
      <c r="A163" s="56"/>
      <c r="F163" s="3"/>
      <c r="G163" s="3"/>
      <c r="H163" s="3"/>
      <c r="I163" s="3"/>
      <c r="J163" s="3"/>
    </row>
    <row r="164" spans="1:10" s="27" customFormat="1">
      <c r="A164" s="56"/>
      <c r="F164" s="3"/>
      <c r="G164" s="3"/>
      <c r="H164" s="3"/>
      <c r="I164" s="3"/>
      <c r="J164" s="3"/>
    </row>
    <row r="165" spans="1:10" s="27" customFormat="1">
      <c r="A165" s="56"/>
      <c r="F165" s="3"/>
      <c r="G165" s="3"/>
      <c r="H165" s="3"/>
      <c r="I165" s="3"/>
      <c r="J165" s="3"/>
    </row>
    <row r="166" spans="1:10" s="27" customFormat="1">
      <c r="A166" s="56"/>
      <c r="F166" s="3"/>
      <c r="G166" s="3"/>
      <c r="H166" s="3"/>
      <c r="I166" s="3"/>
      <c r="J166" s="3"/>
    </row>
    <row r="167" spans="1:10" s="27" customFormat="1">
      <c r="A167" s="56"/>
      <c r="F167" s="3"/>
      <c r="G167" s="3"/>
      <c r="H167" s="3"/>
      <c r="I167" s="3"/>
      <c r="J167" s="3"/>
    </row>
    <row r="168" spans="1:10" s="27" customFormat="1">
      <c r="A168" s="56"/>
      <c r="F168" s="3"/>
      <c r="G168" s="3"/>
      <c r="H168" s="3"/>
      <c r="I168" s="3"/>
      <c r="J168" s="3"/>
    </row>
    <row r="169" spans="1:10" s="27" customFormat="1">
      <c r="A169" s="56"/>
      <c r="F169" s="3"/>
      <c r="G169" s="3"/>
      <c r="H169" s="3"/>
      <c r="I169" s="3"/>
      <c r="J169" s="3"/>
    </row>
    <row r="170" spans="1:10" s="27" customFormat="1">
      <c r="A170" s="56"/>
      <c r="F170" s="3"/>
      <c r="G170" s="3"/>
      <c r="H170" s="3"/>
      <c r="I170" s="3"/>
      <c r="J170" s="3"/>
    </row>
    <row r="171" spans="1:10" s="27" customFormat="1">
      <c r="A171" s="56"/>
      <c r="F171" s="3"/>
      <c r="G171" s="3"/>
      <c r="H171" s="3"/>
      <c r="I171" s="3"/>
      <c r="J171" s="3"/>
    </row>
    <row r="172" spans="1:10" s="27" customFormat="1">
      <c r="A172" s="56"/>
      <c r="F172" s="3"/>
      <c r="G172" s="3"/>
      <c r="H172" s="3"/>
      <c r="I172" s="3"/>
      <c r="J172" s="3"/>
    </row>
    <row r="173" spans="1:10" s="27" customFormat="1">
      <c r="A173" s="56"/>
      <c r="F173" s="3"/>
      <c r="G173" s="3"/>
      <c r="H173" s="3"/>
      <c r="I173" s="3"/>
      <c r="J173" s="3"/>
    </row>
    <row r="174" spans="1:10" s="27" customFormat="1">
      <c r="A174" s="56"/>
      <c r="F174" s="3"/>
      <c r="G174" s="3"/>
      <c r="H174" s="3"/>
      <c r="I174" s="3"/>
      <c r="J174" s="3"/>
    </row>
    <row r="175" spans="1:10" s="27" customFormat="1">
      <c r="A175" s="56"/>
      <c r="F175" s="3"/>
      <c r="G175" s="3"/>
      <c r="H175" s="3"/>
      <c r="I175" s="3"/>
      <c r="J175" s="3"/>
    </row>
    <row r="176" spans="1:10" s="27" customFormat="1">
      <c r="A176" s="56"/>
      <c r="F176" s="3"/>
      <c r="G176" s="3"/>
      <c r="H176" s="3"/>
      <c r="I176" s="3"/>
      <c r="J176" s="3"/>
    </row>
    <row r="177" spans="1:10" s="27" customFormat="1">
      <c r="A177" s="56"/>
      <c r="F177" s="3"/>
      <c r="G177" s="3"/>
      <c r="H177" s="3"/>
      <c r="I177" s="3"/>
      <c r="J177" s="3"/>
    </row>
    <row r="178" spans="1:10" s="27" customFormat="1">
      <c r="A178" s="56"/>
      <c r="F178" s="3"/>
      <c r="G178" s="3"/>
      <c r="H178" s="3"/>
      <c r="I178" s="3"/>
      <c r="J178" s="3"/>
    </row>
    <row r="179" spans="1:10" s="27" customFormat="1">
      <c r="A179" s="56"/>
      <c r="F179" s="3"/>
      <c r="G179" s="3"/>
      <c r="H179" s="3"/>
      <c r="I179" s="3"/>
      <c r="J179" s="3"/>
    </row>
    <row r="180" spans="1:10" s="27" customFormat="1">
      <c r="A180" s="56"/>
      <c r="F180" s="3"/>
      <c r="G180" s="3"/>
      <c r="H180" s="3"/>
      <c r="I180" s="3"/>
      <c r="J180" s="3"/>
    </row>
    <row r="181" spans="1:10" s="27" customFormat="1">
      <c r="A181" s="56"/>
      <c r="F181" s="3"/>
      <c r="G181" s="3"/>
      <c r="H181" s="3"/>
      <c r="I181" s="3"/>
      <c r="J181" s="3"/>
    </row>
    <row r="182" spans="1:10" s="27" customFormat="1">
      <c r="A182" s="56"/>
      <c r="F182" s="3"/>
      <c r="G182" s="3"/>
      <c r="H182" s="3"/>
      <c r="I182" s="3"/>
      <c r="J182" s="3"/>
    </row>
    <row r="183" spans="1:10" s="27" customFormat="1">
      <c r="A183" s="56"/>
      <c r="F183" s="3"/>
      <c r="G183" s="3"/>
      <c r="H183" s="3"/>
      <c r="I183" s="3"/>
      <c r="J183" s="3"/>
    </row>
    <row r="184" spans="1:10" s="27" customFormat="1">
      <c r="A184" s="56"/>
      <c r="F184" s="3"/>
      <c r="G184" s="3"/>
      <c r="H184" s="3"/>
      <c r="I184" s="3"/>
      <c r="J184" s="3"/>
    </row>
    <row r="185" spans="1:10" s="27" customFormat="1">
      <c r="A185" s="56"/>
      <c r="F185" s="3"/>
      <c r="G185" s="3"/>
      <c r="H185" s="3"/>
      <c r="I185" s="3"/>
      <c r="J185" s="3"/>
    </row>
    <row r="186" spans="1:10" s="27" customFormat="1">
      <c r="A186" s="56"/>
      <c r="F186" s="3"/>
      <c r="G186" s="3"/>
      <c r="H186" s="3"/>
      <c r="I186" s="3"/>
      <c r="J186" s="3"/>
    </row>
    <row r="187" spans="1:10" s="27" customFormat="1">
      <c r="A187" s="56"/>
      <c r="F187" s="3"/>
      <c r="G187" s="3"/>
      <c r="H187" s="3"/>
      <c r="I187" s="3"/>
      <c r="J187" s="3"/>
    </row>
    <row r="188" spans="1:10" s="27" customFormat="1">
      <c r="A188" s="56"/>
      <c r="F188" s="3"/>
      <c r="G188" s="3"/>
      <c r="H188" s="3"/>
      <c r="I188" s="3"/>
      <c r="J188" s="3"/>
    </row>
    <row r="189" spans="1:10" s="27" customFormat="1">
      <c r="A189" s="56"/>
      <c r="F189" s="3"/>
      <c r="G189" s="3"/>
      <c r="H189" s="3"/>
      <c r="I189" s="3"/>
      <c r="J189" s="3"/>
    </row>
    <row r="190" spans="1:10" s="27" customFormat="1">
      <c r="A190" s="56"/>
      <c r="F190" s="3"/>
      <c r="G190" s="3"/>
      <c r="H190" s="3"/>
      <c r="I190" s="3"/>
      <c r="J190" s="3"/>
    </row>
    <row r="191" spans="1:10" s="27" customFormat="1">
      <c r="A191" s="56"/>
      <c r="F191" s="3"/>
      <c r="G191" s="3"/>
      <c r="H191" s="3"/>
      <c r="I191" s="3"/>
      <c r="J191" s="3"/>
    </row>
    <row r="192" spans="1:10" s="27" customFormat="1">
      <c r="A192" s="56"/>
      <c r="F192" s="3"/>
      <c r="G192" s="3"/>
      <c r="H192" s="3"/>
      <c r="I192" s="3"/>
      <c r="J192" s="3"/>
    </row>
    <row r="193" spans="1:10" s="27" customFormat="1">
      <c r="A193" s="56"/>
      <c r="F193" s="3"/>
      <c r="G193" s="3"/>
      <c r="H193" s="3"/>
      <c r="I193" s="3"/>
      <c r="J193" s="3"/>
    </row>
    <row r="194" spans="1:10" s="27" customFormat="1">
      <c r="A194" s="56"/>
      <c r="F194" s="3"/>
      <c r="G194" s="3"/>
      <c r="H194" s="3"/>
      <c r="I194" s="3"/>
      <c r="J194" s="3"/>
    </row>
    <row r="195" spans="1:10" s="27" customFormat="1">
      <c r="A195" s="56"/>
      <c r="F195" s="3"/>
      <c r="G195" s="3"/>
      <c r="H195" s="3"/>
      <c r="I195" s="3"/>
      <c r="J195" s="3"/>
    </row>
    <row r="196" spans="1:10" s="27" customFormat="1">
      <c r="A196" s="56"/>
      <c r="F196" s="3"/>
      <c r="G196" s="3"/>
      <c r="H196" s="3"/>
      <c r="I196" s="3"/>
      <c r="J196" s="3"/>
    </row>
    <row r="197" spans="1:10" s="27" customFormat="1">
      <c r="A197" s="56"/>
      <c r="F197" s="3"/>
      <c r="G197" s="3"/>
      <c r="H197" s="3"/>
      <c r="I197" s="3"/>
      <c r="J197" s="3"/>
    </row>
    <row r="198" spans="1:10" s="27" customFormat="1">
      <c r="A198" s="56"/>
      <c r="F198" s="3"/>
      <c r="G198" s="3"/>
      <c r="H198" s="3"/>
      <c r="I198" s="3"/>
      <c r="J198" s="3"/>
    </row>
    <row r="199" spans="1:10" s="27" customFormat="1">
      <c r="A199" s="56"/>
      <c r="F199" s="3"/>
      <c r="G199" s="3"/>
      <c r="H199" s="3"/>
      <c r="I199" s="3"/>
      <c r="J199" s="3"/>
    </row>
    <row r="200" spans="1:10" s="27" customFormat="1">
      <c r="A200" s="56"/>
      <c r="F200" s="3"/>
      <c r="G200" s="3"/>
      <c r="H200" s="3"/>
      <c r="I200" s="3"/>
      <c r="J200" s="3"/>
    </row>
    <row r="201" spans="1:10" s="27" customFormat="1">
      <c r="A201" s="56"/>
      <c r="F201" s="3"/>
      <c r="G201" s="3"/>
      <c r="H201" s="3"/>
      <c r="I201" s="3"/>
      <c r="J201" s="3"/>
    </row>
    <row r="202" spans="1:10" s="27" customFormat="1">
      <c r="A202" s="56"/>
      <c r="F202" s="3"/>
      <c r="G202" s="3"/>
      <c r="H202" s="3"/>
      <c r="I202" s="3"/>
      <c r="J202" s="3"/>
    </row>
    <row r="203" spans="1:10" s="27" customFormat="1">
      <c r="A203" s="56"/>
      <c r="F203" s="3"/>
      <c r="G203" s="3"/>
      <c r="H203" s="3"/>
      <c r="I203" s="3"/>
      <c r="J203" s="3"/>
    </row>
    <row r="204" spans="1:10" s="27" customFormat="1">
      <c r="A204" s="56"/>
      <c r="F204" s="3"/>
      <c r="G204" s="3"/>
      <c r="H204" s="3"/>
      <c r="I204" s="3"/>
      <c r="J204" s="3"/>
    </row>
    <row r="205" spans="1:10" s="27" customFormat="1">
      <c r="A205" s="56"/>
      <c r="F205" s="3"/>
      <c r="G205" s="3"/>
      <c r="H205" s="3"/>
      <c r="I205" s="3"/>
      <c r="J205" s="3"/>
    </row>
    <row r="206" spans="1:10" s="27" customFormat="1">
      <c r="A206" s="56"/>
      <c r="F206" s="3"/>
      <c r="G206" s="3"/>
      <c r="H206" s="3"/>
      <c r="I206" s="3"/>
      <c r="J206" s="3"/>
    </row>
    <row r="207" spans="1:10" s="27" customFormat="1">
      <c r="A207" s="56"/>
      <c r="F207" s="3"/>
      <c r="G207" s="3"/>
      <c r="H207" s="3"/>
      <c r="I207" s="3"/>
      <c r="J207" s="3"/>
    </row>
    <row r="208" spans="1:10" s="27" customFormat="1">
      <c r="A208" s="56"/>
      <c r="F208" s="3"/>
      <c r="G208" s="3"/>
      <c r="H208" s="3"/>
      <c r="I208" s="3"/>
      <c r="J208" s="3"/>
    </row>
    <row r="209" spans="1:10" s="27" customFormat="1">
      <c r="A209" s="56"/>
      <c r="F209" s="3"/>
      <c r="G209" s="3"/>
      <c r="H209" s="3"/>
      <c r="I209" s="3"/>
      <c r="J209" s="3"/>
    </row>
    <row r="210" spans="1:10" s="27" customFormat="1">
      <c r="A210" s="56"/>
      <c r="F210" s="3"/>
      <c r="G210" s="3"/>
      <c r="H210" s="3"/>
      <c r="I210" s="3"/>
      <c r="J210" s="3"/>
    </row>
    <row r="211" spans="1:10" s="27" customFormat="1">
      <c r="A211" s="56"/>
      <c r="F211" s="3"/>
      <c r="G211" s="3"/>
      <c r="H211" s="3"/>
      <c r="I211" s="3"/>
      <c r="J211" s="3"/>
    </row>
    <row r="212" spans="1:10" s="27" customFormat="1">
      <c r="A212" s="56"/>
      <c r="F212" s="3"/>
      <c r="G212" s="3"/>
      <c r="H212" s="3"/>
      <c r="I212" s="3"/>
      <c r="J212" s="3"/>
    </row>
    <row r="213" spans="1:10" s="27" customFormat="1">
      <c r="A213" s="56"/>
      <c r="F213" s="3"/>
      <c r="G213" s="3"/>
      <c r="H213" s="3"/>
      <c r="I213" s="3"/>
      <c r="J213" s="3"/>
    </row>
    <row r="214" spans="1:10" s="27" customFormat="1">
      <c r="A214" s="56"/>
      <c r="F214" s="3"/>
      <c r="G214" s="3"/>
      <c r="H214" s="3"/>
      <c r="I214" s="3"/>
      <c r="J214" s="3"/>
    </row>
    <row r="215" spans="1:10" s="27" customFormat="1">
      <c r="A215" s="56"/>
      <c r="F215" s="3"/>
      <c r="G215" s="3"/>
      <c r="H215" s="3"/>
      <c r="I215" s="3"/>
      <c r="J215" s="3"/>
    </row>
    <row r="216" spans="1:10" s="27" customFormat="1">
      <c r="A216" s="56"/>
      <c r="F216" s="3"/>
      <c r="G216" s="3"/>
      <c r="H216" s="3"/>
      <c r="I216" s="3"/>
      <c r="J216" s="3"/>
    </row>
    <row r="217" spans="1:10" s="27" customFormat="1">
      <c r="A217" s="56"/>
      <c r="F217" s="3"/>
      <c r="G217" s="3"/>
      <c r="H217" s="3"/>
      <c r="I217" s="3"/>
      <c r="J217" s="3"/>
    </row>
    <row r="218" spans="1:10" s="27" customFormat="1">
      <c r="A218" s="56"/>
      <c r="F218" s="3"/>
      <c r="G218" s="3"/>
      <c r="H218" s="3"/>
      <c r="I218" s="3"/>
      <c r="J218" s="3"/>
    </row>
    <row r="219" spans="1:10" s="27" customFormat="1">
      <c r="A219" s="56"/>
      <c r="F219" s="3"/>
      <c r="G219" s="3"/>
      <c r="H219" s="3"/>
      <c r="I219" s="3"/>
      <c r="J219" s="3"/>
    </row>
    <row r="220" spans="1:10" s="27" customFormat="1">
      <c r="A220" s="56"/>
      <c r="F220" s="3"/>
      <c r="G220" s="3"/>
      <c r="H220" s="3"/>
      <c r="I220" s="3"/>
      <c r="J220" s="3"/>
    </row>
    <row r="221" spans="1:10" s="27" customFormat="1">
      <c r="A221" s="56"/>
      <c r="F221" s="3"/>
      <c r="G221" s="3"/>
      <c r="H221" s="3"/>
      <c r="I221" s="3"/>
      <c r="J221" s="3"/>
    </row>
    <row r="222" spans="1:10" s="27" customFormat="1">
      <c r="A222" s="56"/>
      <c r="F222" s="3"/>
      <c r="G222" s="3"/>
      <c r="H222" s="3"/>
      <c r="I222" s="3"/>
      <c r="J222" s="3"/>
    </row>
    <row r="223" spans="1:10" s="27" customFormat="1">
      <c r="A223" s="56"/>
      <c r="F223" s="3"/>
      <c r="G223" s="3"/>
      <c r="H223" s="3"/>
      <c r="I223" s="3"/>
      <c r="J223" s="3"/>
    </row>
    <row r="224" spans="1:10" s="27" customFormat="1">
      <c r="A224" s="56"/>
      <c r="F224" s="3"/>
      <c r="G224" s="3"/>
      <c r="H224" s="3"/>
      <c r="I224" s="3"/>
      <c r="J224" s="3"/>
    </row>
    <row r="225" spans="1:10" s="27" customFormat="1">
      <c r="A225" s="56"/>
      <c r="F225" s="3"/>
      <c r="G225" s="3"/>
      <c r="H225" s="3"/>
      <c r="I225" s="3"/>
      <c r="J225" s="3"/>
    </row>
    <row r="226" spans="1:10" s="27" customFormat="1">
      <c r="A226" s="56"/>
      <c r="F226" s="3"/>
      <c r="G226" s="3"/>
      <c r="H226" s="3"/>
      <c r="I226" s="3"/>
      <c r="J226" s="3"/>
    </row>
    <row r="227" spans="1:10" s="27" customFormat="1">
      <c r="A227" s="56"/>
      <c r="F227" s="3"/>
      <c r="G227" s="3"/>
      <c r="H227" s="3"/>
      <c r="I227" s="3"/>
      <c r="J227" s="3"/>
    </row>
    <row r="228" spans="1:10" s="27" customFormat="1">
      <c r="A228" s="56"/>
      <c r="F228" s="3"/>
      <c r="G228" s="3"/>
      <c r="H228" s="3"/>
      <c r="I228" s="3"/>
      <c r="J228" s="3"/>
    </row>
    <row r="229" spans="1:10" s="27" customFormat="1">
      <c r="A229" s="56"/>
      <c r="F229" s="3"/>
      <c r="G229" s="3"/>
      <c r="H229" s="3"/>
      <c r="I229" s="3"/>
      <c r="J229" s="3"/>
    </row>
    <row r="230" spans="1:10" s="27" customFormat="1">
      <c r="A230" s="56"/>
      <c r="F230" s="3"/>
      <c r="G230" s="3"/>
      <c r="H230" s="3"/>
      <c r="I230" s="3"/>
      <c r="J230" s="3"/>
    </row>
    <row r="231" spans="1:10" s="27" customFormat="1">
      <c r="A231" s="56"/>
      <c r="F231" s="3"/>
      <c r="G231" s="3"/>
      <c r="H231" s="3"/>
      <c r="I231" s="3"/>
      <c r="J231" s="3"/>
    </row>
    <row r="232" spans="1:10" s="27" customFormat="1">
      <c r="A232" s="56"/>
      <c r="F232" s="3"/>
      <c r="G232" s="3"/>
      <c r="H232" s="3"/>
      <c r="I232" s="3"/>
      <c r="J232" s="3"/>
    </row>
    <row r="233" spans="1:10" s="27" customFormat="1">
      <c r="A233" s="56"/>
      <c r="F233" s="3"/>
      <c r="G233" s="3"/>
      <c r="H233" s="3"/>
      <c r="I233" s="3"/>
      <c r="J233" s="3"/>
    </row>
    <row r="234" spans="1:10" s="27" customFormat="1">
      <c r="A234" s="56"/>
      <c r="F234" s="3"/>
      <c r="G234" s="3"/>
      <c r="H234" s="3"/>
      <c r="I234" s="3"/>
      <c r="J234" s="3"/>
    </row>
    <row r="235" spans="1:10" s="27" customFormat="1">
      <c r="A235" s="56"/>
      <c r="F235" s="3"/>
      <c r="G235" s="3"/>
      <c r="H235" s="3"/>
      <c r="I235" s="3"/>
      <c r="J235" s="3"/>
    </row>
    <row r="236" spans="1:10" s="27" customFormat="1">
      <c r="A236" s="56"/>
      <c r="F236" s="3"/>
      <c r="G236" s="3"/>
      <c r="H236" s="3"/>
      <c r="I236" s="3"/>
      <c r="J236" s="3"/>
    </row>
    <row r="237" spans="1:10" s="27" customFormat="1">
      <c r="A237" s="56"/>
      <c r="F237" s="3"/>
      <c r="G237" s="3"/>
      <c r="H237" s="3"/>
      <c r="I237" s="3"/>
      <c r="J237" s="3"/>
    </row>
    <row r="238" spans="1:10" s="27" customFormat="1">
      <c r="A238" s="56"/>
      <c r="F238" s="3"/>
      <c r="G238" s="3"/>
      <c r="H238" s="3"/>
      <c r="I238" s="3"/>
      <c r="J238" s="3"/>
    </row>
    <row r="239" spans="1:10" s="27" customFormat="1">
      <c r="A239" s="56"/>
      <c r="F239" s="3"/>
      <c r="G239" s="3"/>
      <c r="H239" s="3"/>
      <c r="I239" s="3"/>
      <c r="J239" s="3"/>
    </row>
    <row r="240" spans="1:10" s="27" customFormat="1">
      <c r="A240" s="56"/>
      <c r="F240" s="3"/>
      <c r="G240" s="3"/>
      <c r="H240" s="3"/>
      <c r="I240" s="3"/>
      <c r="J240" s="3"/>
    </row>
    <row r="241" spans="1:10" s="27" customFormat="1">
      <c r="A241" s="56"/>
      <c r="F241" s="3"/>
      <c r="G241" s="3"/>
      <c r="H241" s="3"/>
      <c r="I241" s="3"/>
      <c r="J241" s="3"/>
    </row>
    <row r="242" spans="1:10" s="27" customFormat="1">
      <c r="A242" s="56"/>
      <c r="F242" s="3"/>
      <c r="G242" s="3"/>
      <c r="H242" s="3"/>
      <c r="I242" s="3"/>
      <c r="J242" s="3"/>
    </row>
    <row r="243" spans="1:10" s="27" customFormat="1">
      <c r="A243" s="56"/>
      <c r="F243" s="3"/>
      <c r="G243" s="3"/>
      <c r="H243" s="3"/>
      <c r="I243" s="3"/>
      <c r="J243" s="3"/>
    </row>
    <row r="244" spans="1:10" s="27" customFormat="1">
      <c r="A244" s="56"/>
      <c r="F244" s="3"/>
      <c r="G244" s="3"/>
      <c r="H244" s="3"/>
      <c r="I244" s="3"/>
      <c r="J244" s="3"/>
    </row>
    <row r="245" spans="1:10" s="27" customFormat="1">
      <c r="A245" s="56"/>
      <c r="F245" s="3"/>
      <c r="G245" s="3"/>
      <c r="H245" s="3"/>
      <c r="I245" s="3"/>
      <c r="J245" s="3"/>
    </row>
    <row r="246" spans="1:10" s="27" customFormat="1">
      <c r="A246" s="56"/>
      <c r="F246" s="3"/>
      <c r="G246" s="3"/>
      <c r="H246" s="3"/>
      <c r="I246" s="3"/>
      <c r="J246" s="3"/>
    </row>
    <row r="247" spans="1:10" s="27" customFormat="1">
      <c r="A247" s="56"/>
      <c r="F247" s="3"/>
      <c r="G247" s="3"/>
      <c r="H247" s="3"/>
      <c r="I247" s="3"/>
      <c r="J247" s="3"/>
    </row>
    <row r="248" spans="1:10" s="27" customFormat="1">
      <c r="A248" s="56"/>
      <c r="F248" s="3"/>
      <c r="G248" s="3"/>
      <c r="H248" s="3"/>
      <c r="I248" s="3"/>
      <c r="J248" s="3"/>
    </row>
    <row r="249" spans="1:10" s="27" customFormat="1">
      <c r="A249" s="56"/>
      <c r="F249" s="3"/>
      <c r="G249" s="3"/>
      <c r="H249" s="3"/>
      <c r="I249" s="3"/>
      <c r="J249" s="3"/>
    </row>
    <row r="250" spans="1:10" s="27" customFormat="1">
      <c r="A250" s="56"/>
      <c r="F250" s="3"/>
      <c r="G250" s="3"/>
      <c r="H250" s="3"/>
      <c r="I250" s="3"/>
      <c r="J250" s="3"/>
    </row>
    <row r="251" spans="1:10" s="27" customFormat="1">
      <c r="A251" s="56"/>
      <c r="F251" s="3"/>
      <c r="G251" s="3"/>
      <c r="H251" s="3"/>
      <c r="I251" s="3"/>
      <c r="J251" s="3"/>
    </row>
    <row r="252" spans="1:10" s="27" customFormat="1">
      <c r="A252" s="56"/>
      <c r="F252" s="3"/>
      <c r="G252" s="3"/>
      <c r="H252" s="3"/>
      <c r="I252" s="3"/>
      <c r="J252" s="3"/>
    </row>
    <row r="253" spans="1:10" s="27" customFormat="1">
      <c r="A253" s="56"/>
      <c r="F253" s="3"/>
      <c r="G253" s="3"/>
      <c r="H253" s="3"/>
      <c r="I253" s="3"/>
      <c r="J253" s="3"/>
    </row>
    <row r="254" spans="1:10" s="27" customFormat="1">
      <c r="A254" s="56"/>
      <c r="F254" s="3"/>
      <c r="G254" s="3"/>
      <c r="H254" s="3"/>
      <c r="I254" s="3"/>
      <c r="J254" s="3"/>
    </row>
    <row r="255" spans="1:10" s="27" customFormat="1">
      <c r="A255" s="56"/>
      <c r="F255" s="3"/>
      <c r="G255" s="3"/>
      <c r="H255" s="3"/>
      <c r="I255" s="3"/>
      <c r="J255" s="3"/>
    </row>
    <row r="256" spans="1:10" s="27" customFormat="1">
      <c r="A256" s="56"/>
      <c r="F256" s="3"/>
      <c r="G256" s="3"/>
      <c r="H256" s="3"/>
      <c r="I256" s="3"/>
      <c r="J256" s="3"/>
    </row>
    <row r="257" spans="1:10" s="27" customFormat="1">
      <c r="A257" s="56"/>
      <c r="F257" s="3"/>
      <c r="G257" s="3"/>
      <c r="H257" s="3"/>
      <c r="I257" s="3"/>
      <c r="J257" s="3"/>
    </row>
    <row r="258" spans="1:10" s="27" customFormat="1">
      <c r="A258" s="56"/>
      <c r="F258" s="3"/>
      <c r="G258" s="3"/>
      <c r="H258" s="3"/>
      <c r="I258" s="3"/>
      <c r="J258" s="3"/>
    </row>
    <row r="259" spans="1:10" s="27" customFormat="1">
      <c r="A259" s="56"/>
      <c r="F259" s="3"/>
      <c r="G259" s="3"/>
      <c r="H259" s="3"/>
      <c r="I259" s="3"/>
      <c r="J259" s="3"/>
    </row>
    <row r="260" spans="1:10" s="27" customFormat="1">
      <c r="A260" s="56"/>
      <c r="F260" s="3"/>
      <c r="G260" s="3"/>
      <c r="H260" s="3"/>
      <c r="I260" s="3"/>
      <c r="J260" s="3"/>
    </row>
    <row r="261" spans="1:10" s="27" customFormat="1">
      <c r="A261" s="56"/>
      <c r="F261" s="3"/>
      <c r="G261" s="3"/>
      <c r="H261" s="3"/>
      <c r="I261" s="3"/>
      <c r="J261" s="3"/>
    </row>
    <row r="262" spans="1:10" s="27" customFormat="1">
      <c r="A262" s="56"/>
      <c r="F262" s="3"/>
      <c r="G262" s="3"/>
      <c r="H262" s="3"/>
      <c r="I262" s="3"/>
      <c r="J262" s="3"/>
    </row>
    <row r="263" spans="1:10" s="27" customFormat="1">
      <c r="A263" s="56"/>
      <c r="F263" s="3"/>
      <c r="G263" s="3"/>
      <c r="H263" s="3"/>
      <c r="I263" s="3"/>
      <c r="J263" s="3"/>
    </row>
    <row r="264" spans="1:10" s="27" customFormat="1">
      <c r="A264" s="56"/>
      <c r="F264" s="3"/>
      <c r="G264" s="3"/>
      <c r="H264" s="3"/>
      <c r="I264" s="3"/>
      <c r="J264" s="3"/>
    </row>
    <row r="265" spans="1:10" s="27" customFormat="1">
      <c r="A265" s="56"/>
      <c r="F265" s="3"/>
      <c r="G265" s="3"/>
      <c r="H265" s="3"/>
      <c r="I265" s="3"/>
      <c r="J265" s="3"/>
    </row>
    <row r="266" spans="1:10" s="27" customFormat="1">
      <c r="A266" s="56"/>
      <c r="F266" s="3"/>
      <c r="G266" s="3"/>
      <c r="H266" s="3"/>
      <c r="I266" s="3"/>
      <c r="J266" s="3"/>
    </row>
    <row r="267" spans="1:10" s="27" customFormat="1">
      <c r="A267" s="56"/>
      <c r="F267" s="3"/>
      <c r="G267" s="3"/>
      <c r="H267" s="3"/>
      <c r="I267" s="3"/>
      <c r="J267" s="3"/>
    </row>
    <row r="268" spans="1:10" s="27" customFormat="1">
      <c r="A268" s="56"/>
      <c r="F268" s="3"/>
      <c r="G268" s="3"/>
      <c r="H268" s="3"/>
      <c r="I268" s="3"/>
      <c r="J268" s="3"/>
    </row>
    <row r="269" spans="1:10" s="27" customFormat="1">
      <c r="A269" s="56"/>
      <c r="F269" s="3"/>
      <c r="G269" s="3"/>
      <c r="H269" s="3"/>
      <c r="I269" s="3"/>
      <c r="J269" s="3"/>
    </row>
    <row r="270" spans="1:10" s="27" customFormat="1">
      <c r="A270" s="56"/>
      <c r="F270" s="3"/>
      <c r="G270" s="3"/>
      <c r="H270" s="3"/>
      <c r="I270" s="3"/>
      <c r="J270" s="3"/>
    </row>
    <row r="271" spans="1:10" s="27" customFormat="1">
      <c r="A271" s="56"/>
      <c r="F271" s="3"/>
      <c r="G271" s="3"/>
      <c r="H271" s="3"/>
      <c r="I271" s="3"/>
      <c r="J271" s="3"/>
    </row>
    <row r="272" spans="1:10" s="27" customFormat="1">
      <c r="A272" s="56"/>
      <c r="F272" s="3"/>
      <c r="G272" s="3"/>
      <c r="H272" s="3"/>
      <c r="I272" s="3"/>
      <c r="J272" s="3"/>
    </row>
    <row r="273" spans="1:10" s="27" customFormat="1">
      <c r="A273" s="56"/>
      <c r="F273" s="3"/>
      <c r="G273" s="3"/>
      <c r="H273" s="3"/>
      <c r="I273" s="3"/>
      <c r="J273" s="3"/>
    </row>
    <row r="274" spans="1:10" s="27" customFormat="1">
      <c r="A274" s="56"/>
      <c r="F274" s="3"/>
      <c r="G274" s="3"/>
      <c r="H274" s="3"/>
      <c r="I274" s="3"/>
      <c r="J274" s="3"/>
    </row>
    <row r="275" spans="1:10" s="27" customFormat="1">
      <c r="A275" s="56"/>
      <c r="F275" s="3"/>
      <c r="G275" s="3"/>
      <c r="H275" s="3"/>
      <c r="I275" s="3"/>
      <c r="J275" s="3"/>
    </row>
    <row r="276" spans="1:10" s="27" customFormat="1">
      <c r="A276" s="56"/>
      <c r="F276" s="3"/>
      <c r="G276" s="3"/>
      <c r="H276" s="3"/>
      <c r="I276" s="3"/>
      <c r="J276" s="3"/>
    </row>
    <row r="277" spans="1:10" s="27" customFormat="1">
      <c r="A277" s="56"/>
      <c r="F277" s="3"/>
      <c r="G277" s="3"/>
      <c r="H277" s="3"/>
      <c r="I277" s="3"/>
      <c r="J277" s="3"/>
    </row>
    <row r="278" spans="1:10" s="27" customFormat="1">
      <c r="A278" s="56"/>
      <c r="F278" s="3"/>
      <c r="G278" s="3"/>
      <c r="H278" s="3"/>
      <c r="I278" s="3"/>
      <c r="J278" s="3"/>
    </row>
    <row r="279" spans="1:10" s="27" customFormat="1">
      <c r="A279" s="56"/>
      <c r="F279" s="3"/>
      <c r="G279" s="3"/>
      <c r="H279" s="3"/>
      <c r="I279" s="3"/>
      <c r="J279" s="3"/>
    </row>
    <row r="280" spans="1:10" s="27" customFormat="1">
      <c r="A280" s="56"/>
      <c r="F280" s="3"/>
      <c r="G280" s="3"/>
      <c r="H280" s="3"/>
      <c r="I280" s="3"/>
      <c r="J280" s="3"/>
    </row>
    <row r="281" spans="1:10" s="27" customFormat="1">
      <c r="A281" s="56"/>
      <c r="F281" s="3"/>
      <c r="G281" s="3"/>
      <c r="H281" s="3"/>
      <c r="I281" s="3"/>
      <c r="J281" s="3"/>
    </row>
    <row r="282" spans="1:10" s="27" customFormat="1">
      <c r="A282" s="56"/>
      <c r="F282" s="3"/>
      <c r="G282" s="3"/>
      <c r="H282" s="3"/>
      <c r="I282" s="3"/>
      <c r="J282" s="3"/>
    </row>
  </sheetData>
  <mergeCells count="54">
    <mergeCell ref="G28:I28"/>
    <mergeCell ref="G13:J13"/>
    <mergeCell ref="C131:F131"/>
    <mergeCell ref="H131:J131"/>
    <mergeCell ref="C130:F130"/>
    <mergeCell ref="H130:J130"/>
    <mergeCell ref="A89:J89"/>
    <mergeCell ref="A118:J118"/>
    <mergeCell ref="A95:J95"/>
    <mergeCell ref="A87:J87"/>
    <mergeCell ref="A109:J109"/>
    <mergeCell ref="A79:J79"/>
    <mergeCell ref="G37:J37"/>
    <mergeCell ref="B32:F32"/>
    <mergeCell ref="B21:H21"/>
    <mergeCell ref="B25:F25"/>
    <mergeCell ref="G1:J1"/>
    <mergeCell ref="G9:J9"/>
    <mergeCell ref="G2:J2"/>
    <mergeCell ref="G4:J4"/>
    <mergeCell ref="G10:J10"/>
    <mergeCell ref="G11:J11"/>
    <mergeCell ref="G12:J12"/>
    <mergeCell ref="A65:J65"/>
    <mergeCell ref="E37:E38"/>
    <mergeCell ref="D37:D38"/>
    <mergeCell ref="A37:A38"/>
    <mergeCell ref="B37:B38"/>
    <mergeCell ref="F37:F38"/>
    <mergeCell ref="A40:J40"/>
    <mergeCell ref="C37:C38"/>
    <mergeCell ref="A11:B11"/>
    <mergeCell ref="A13:B13"/>
    <mergeCell ref="A14:B14"/>
    <mergeCell ref="A16:B16"/>
    <mergeCell ref="A35:J35"/>
    <mergeCell ref="A33:J33"/>
    <mergeCell ref="A3:B3"/>
    <mergeCell ref="G3:J3"/>
    <mergeCell ref="G5:H5"/>
    <mergeCell ref="A8:B8"/>
    <mergeCell ref="G8:J8"/>
    <mergeCell ref="B31:F31"/>
    <mergeCell ref="B23:F23"/>
    <mergeCell ref="B24:F24"/>
    <mergeCell ref="B29:F29"/>
    <mergeCell ref="B30:F30"/>
    <mergeCell ref="B28:F28"/>
    <mergeCell ref="B27:F27"/>
    <mergeCell ref="G27:I27"/>
    <mergeCell ref="B20:F20"/>
    <mergeCell ref="G16:J16"/>
    <mergeCell ref="B26:F26"/>
    <mergeCell ref="B22:F22"/>
  </mergeCells>
  <phoneticPr fontId="3" type="noConversion"/>
  <pageMargins left="0.98425196850393704" right="0.39370078740157483" top="0.78740157480314965" bottom="0.78740157480314965" header="0.39370078740157483" footer="0.19685039370078741"/>
  <pageSetup paperSize="9" scale="59" orientation="landscape" verticalDpi="300" r:id="rId1"/>
  <headerFooter alignWithMargins="0">
    <oddHeader>&amp;C&amp;"Times New Roman,обычный"&amp;14&amp;P&amp;R&amp;"Times New Roman,обычный"&amp;14 Продовження додатка 1</oddHeader>
  </headerFooter>
  <rowBreaks count="2" manualBreakCount="2">
    <brk id="32" max="9" man="1"/>
    <brk id="69" max="9" man="1"/>
  </rowBreaks>
  <ignoredErrors>
    <ignoredError sqref="B110:B117 B119:B127" numberStoredAsText="1"/>
    <ignoredError sqref="C127 E49 C124 E124 C125 E125:F125 C126 E126:F126 E127:F12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K1182"/>
  <sheetViews>
    <sheetView view="pageLayout" topLeftCell="B1" zoomScaleNormal="75" workbookViewId="0">
      <selection activeCell="F11" sqref="F11"/>
    </sheetView>
  </sheetViews>
  <sheetFormatPr defaultColWidth="9.140625" defaultRowHeight="18.75"/>
  <cols>
    <col min="1" max="1" width="86.7109375" style="3" customWidth="1"/>
    <col min="2" max="2" width="14.85546875" style="27" customWidth="1"/>
    <col min="3" max="5" width="16.28515625" style="27" customWidth="1"/>
    <col min="6" max="10" width="16.28515625" style="3" customWidth="1"/>
    <col min="11" max="11" width="69.28515625" style="3" customWidth="1"/>
    <col min="12" max="16384" width="9.140625" style="3"/>
  </cols>
  <sheetData>
    <row r="1" spans="1:11">
      <c r="A1" s="328" t="s">
        <v>203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</row>
    <row r="2" spans="1:11">
      <c r="A2" s="47"/>
      <c r="B2" s="59"/>
      <c r="C2" s="47"/>
      <c r="D2" s="47"/>
      <c r="E2" s="59"/>
      <c r="F2" s="47"/>
      <c r="G2" s="47"/>
      <c r="H2" s="47"/>
      <c r="I2" s="47"/>
      <c r="J2" s="47"/>
      <c r="K2" s="177" t="s">
        <v>428</v>
      </c>
    </row>
    <row r="3" spans="1:11" ht="36" customHeight="1">
      <c r="A3" s="306" t="s">
        <v>200</v>
      </c>
      <c r="B3" s="307" t="s">
        <v>18</v>
      </c>
      <c r="C3" s="307" t="s">
        <v>34</v>
      </c>
      <c r="D3" s="307" t="s">
        <v>38</v>
      </c>
      <c r="E3" s="329" t="s">
        <v>144</v>
      </c>
      <c r="F3" s="307" t="s">
        <v>24</v>
      </c>
      <c r="G3" s="307" t="s">
        <v>155</v>
      </c>
      <c r="H3" s="307"/>
      <c r="I3" s="307"/>
      <c r="J3" s="307"/>
      <c r="K3" s="307" t="s">
        <v>185</v>
      </c>
    </row>
    <row r="4" spans="1:11" ht="61.5" customHeight="1">
      <c r="A4" s="306"/>
      <c r="B4" s="307"/>
      <c r="C4" s="307"/>
      <c r="D4" s="307"/>
      <c r="E4" s="329"/>
      <c r="F4" s="307"/>
      <c r="G4" s="15" t="s">
        <v>156</v>
      </c>
      <c r="H4" s="15" t="s">
        <v>157</v>
      </c>
      <c r="I4" s="15" t="s">
        <v>158</v>
      </c>
      <c r="J4" s="15" t="s">
        <v>75</v>
      </c>
      <c r="K4" s="307"/>
    </row>
    <row r="5" spans="1:11" ht="18" customHeight="1">
      <c r="A5" s="6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</row>
    <row r="6" spans="1:11" s="5" customFormat="1" ht="20.100000000000001" customHeight="1">
      <c r="A6" s="330" t="s">
        <v>202</v>
      </c>
      <c r="B6" s="330"/>
      <c r="C6" s="330"/>
      <c r="D6" s="330"/>
      <c r="E6" s="330"/>
      <c r="F6" s="330"/>
      <c r="G6" s="330"/>
      <c r="H6" s="330"/>
      <c r="I6" s="330"/>
      <c r="J6" s="330"/>
      <c r="K6" s="330"/>
    </row>
    <row r="7" spans="1:11" s="5" customFormat="1" ht="37.5">
      <c r="A7" s="171" t="s">
        <v>417</v>
      </c>
      <c r="B7" s="9">
        <v>1000</v>
      </c>
      <c r="C7" s="112">
        <v>27457</v>
      </c>
      <c r="D7" s="192">
        <v>33428</v>
      </c>
      <c r="E7" s="112">
        <f>D7</f>
        <v>33428</v>
      </c>
      <c r="F7" s="117">
        <v>44460</v>
      </c>
      <c r="G7" s="155">
        <v>8892</v>
      </c>
      <c r="H7" s="155">
        <v>13338</v>
      </c>
      <c r="I7" s="155">
        <v>14672</v>
      </c>
      <c r="J7" s="155">
        <v>7558</v>
      </c>
      <c r="K7" s="107"/>
    </row>
    <row r="8" spans="1:11" ht="18.75" customHeight="1">
      <c r="A8" s="8" t="s">
        <v>147</v>
      </c>
      <c r="B8" s="9">
        <v>1010</v>
      </c>
      <c r="C8" s="117">
        <f>C9+C15+C16+C17+C18+C19+C20</f>
        <v>-22186</v>
      </c>
      <c r="D8" s="117">
        <v>-29503</v>
      </c>
      <c r="E8" s="117">
        <f>D8</f>
        <v>-29503</v>
      </c>
      <c r="F8" s="117">
        <v>-39560</v>
      </c>
      <c r="G8" s="115">
        <v>-7912</v>
      </c>
      <c r="H8" s="115">
        <v>-11868</v>
      </c>
      <c r="I8" s="115">
        <v>-13054.8</v>
      </c>
      <c r="J8" s="115">
        <v>-6725.2</v>
      </c>
      <c r="K8" s="104"/>
    </row>
    <row r="9" spans="1:11" s="2" customFormat="1" ht="20.100000000000001" customHeight="1">
      <c r="A9" s="173" t="s">
        <v>424</v>
      </c>
      <c r="B9" s="7">
        <v>1011</v>
      </c>
      <c r="C9" s="112">
        <v>-9518.1</v>
      </c>
      <c r="D9" s="192">
        <v>-15178.4</v>
      </c>
      <c r="E9" s="112"/>
      <c r="F9" s="243">
        <v>-18313.599999999999</v>
      </c>
      <c r="G9" s="244">
        <v>-3662.7</v>
      </c>
      <c r="H9" s="244">
        <v>-5494.1</v>
      </c>
      <c r="I9" s="244">
        <v>-6043.5</v>
      </c>
      <c r="J9" s="244">
        <v>-3113.3</v>
      </c>
      <c r="K9" s="104"/>
    </row>
    <row r="10" spans="1:11" s="2" customFormat="1" ht="36.75" customHeight="1">
      <c r="A10" s="176" t="s">
        <v>438</v>
      </c>
      <c r="B10" s="181" t="s">
        <v>425</v>
      </c>
      <c r="C10" s="112">
        <v>-7995</v>
      </c>
      <c r="D10" s="192">
        <v>-12597</v>
      </c>
      <c r="E10" s="112"/>
      <c r="F10" s="243">
        <v>-14769.6</v>
      </c>
      <c r="G10" s="245">
        <v>-2150.6999999999998</v>
      </c>
      <c r="H10" s="245">
        <v>-5233.1000000000004</v>
      </c>
      <c r="I10" s="245">
        <v>-5783.5</v>
      </c>
      <c r="J10" s="245">
        <v>-1602.3</v>
      </c>
      <c r="K10" s="174"/>
    </row>
    <row r="11" spans="1:11" s="2" customFormat="1" ht="36.75" customHeight="1">
      <c r="A11" s="176" t="s">
        <v>439</v>
      </c>
      <c r="B11" s="181" t="s">
        <v>426</v>
      </c>
      <c r="C11" s="112">
        <v>-523</v>
      </c>
      <c r="D11" s="192">
        <v>-620</v>
      </c>
      <c r="E11" s="112"/>
      <c r="F11" s="117">
        <v>-617</v>
      </c>
      <c r="G11" s="179">
        <v>-155</v>
      </c>
      <c r="H11" s="179">
        <v>-154</v>
      </c>
      <c r="I11" s="179">
        <v>-154</v>
      </c>
      <c r="J11" s="179">
        <v>-154</v>
      </c>
      <c r="K11" s="238"/>
    </row>
    <row r="12" spans="1:11" s="2" customFormat="1" ht="44.25" customHeight="1">
      <c r="A12" s="176" t="s">
        <v>441</v>
      </c>
      <c r="B12" s="181" t="s">
        <v>440</v>
      </c>
      <c r="C12" s="112">
        <f>C9-C10-C11</f>
        <v>-1000.1000000000004</v>
      </c>
      <c r="D12" s="112">
        <f>D9-D10</f>
        <v>-2581.3999999999996</v>
      </c>
      <c r="E12" s="112"/>
      <c r="F12" s="243">
        <v>-2500</v>
      </c>
      <c r="G12" s="179">
        <v>-1250</v>
      </c>
      <c r="H12" s="179"/>
      <c r="I12" s="179"/>
      <c r="J12" s="179">
        <v>-1250</v>
      </c>
      <c r="K12" s="174"/>
    </row>
    <row r="13" spans="1:11" s="2" customFormat="1" ht="44.25" customHeight="1">
      <c r="A13" s="176" t="s">
        <v>444</v>
      </c>
      <c r="B13" s="181"/>
      <c r="C13" s="112"/>
      <c r="D13" s="112"/>
      <c r="E13" s="112"/>
      <c r="F13" s="243">
        <v>-300</v>
      </c>
      <c r="G13" s="179">
        <v>-75</v>
      </c>
      <c r="H13" s="179">
        <v>-75</v>
      </c>
      <c r="I13" s="179">
        <v>-75</v>
      </c>
      <c r="J13" s="179">
        <v>-75</v>
      </c>
      <c r="K13" s="241"/>
    </row>
    <row r="14" spans="1:11" s="2" customFormat="1" ht="44.25" customHeight="1">
      <c r="A14" s="176" t="s">
        <v>445</v>
      </c>
      <c r="B14" s="181"/>
      <c r="C14" s="112"/>
      <c r="D14" s="112"/>
      <c r="E14" s="112"/>
      <c r="F14" s="243">
        <v>-127</v>
      </c>
      <c r="G14" s="179">
        <v>-32</v>
      </c>
      <c r="H14" s="179">
        <v>-32</v>
      </c>
      <c r="I14" s="179">
        <v>-31</v>
      </c>
      <c r="J14" s="179">
        <v>-32</v>
      </c>
      <c r="K14" s="241"/>
    </row>
    <row r="15" spans="1:11" s="2" customFormat="1" ht="20.100000000000001" customHeight="1">
      <c r="A15" s="8" t="s">
        <v>367</v>
      </c>
      <c r="B15" s="7">
        <v>1012</v>
      </c>
      <c r="C15" s="112">
        <v>-2010.1</v>
      </c>
      <c r="D15" s="192">
        <v>-2696.1</v>
      </c>
      <c r="E15" s="112"/>
      <c r="F15" s="243">
        <v>-2850</v>
      </c>
      <c r="G15" s="244">
        <v>-712.5</v>
      </c>
      <c r="H15" s="244">
        <v>-712.5</v>
      </c>
      <c r="I15" s="244">
        <v>-712.5</v>
      </c>
      <c r="J15" s="244">
        <v>-712.5</v>
      </c>
      <c r="K15" s="104"/>
    </row>
    <row r="16" spans="1:11" s="2" customFormat="1" ht="20.100000000000001" customHeight="1">
      <c r="A16" s="8" t="s">
        <v>368</v>
      </c>
      <c r="B16" s="7">
        <v>1013</v>
      </c>
      <c r="C16" s="112">
        <v>-43.6</v>
      </c>
      <c r="D16" s="192">
        <v>-55.9</v>
      </c>
      <c r="E16" s="112"/>
      <c r="F16" s="243">
        <v>-60</v>
      </c>
      <c r="G16" s="141">
        <v>-15</v>
      </c>
      <c r="H16" s="141">
        <v>-15</v>
      </c>
      <c r="I16" s="141">
        <v>-15</v>
      </c>
      <c r="J16" s="141">
        <v>-15</v>
      </c>
      <c r="K16" s="104"/>
    </row>
    <row r="17" spans="1:11" s="2" customFormat="1" ht="20.100000000000001" customHeight="1">
      <c r="A17" s="8" t="s">
        <v>5</v>
      </c>
      <c r="B17" s="7">
        <v>1014</v>
      </c>
      <c r="C17" s="112">
        <v>-7636.2</v>
      </c>
      <c r="D17" s="192">
        <v>-8275.9</v>
      </c>
      <c r="E17" s="112"/>
      <c r="F17" s="243">
        <v>-11581.1</v>
      </c>
      <c r="G17" s="244">
        <v>-2640.5</v>
      </c>
      <c r="H17" s="244">
        <v>-2791</v>
      </c>
      <c r="I17" s="244">
        <v>-2965.2</v>
      </c>
      <c r="J17" s="244">
        <v>-3184.2</v>
      </c>
      <c r="K17" s="104"/>
    </row>
    <row r="18" spans="1:11" s="2" customFormat="1" ht="20.100000000000001" customHeight="1">
      <c r="A18" s="8" t="s">
        <v>6</v>
      </c>
      <c r="B18" s="7">
        <v>1015</v>
      </c>
      <c r="C18" s="112">
        <v>-1679.9</v>
      </c>
      <c r="D18" s="192">
        <v>-1820.7</v>
      </c>
      <c r="E18" s="112"/>
      <c r="F18" s="243">
        <v>-2547.8000000000002</v>
      </c>
      <c r="G18" s="244">
        <v>-580.9</v>
      </c>
      <c r="H18" s="244">
        <v>-614</v>
      </c>
      <c r="I18" s="244">
        <v>-652.29999999999995</v>
      </c>
      <c r="J18" s="244">
        <v>-700.5</v>
      </c>
      <c r="K18" s="104"/>
    </row>
    <row r="19" spans="1:11" s="2" customFormat="1" ht="39" customHeight="1">
      <c r="A19" s="8" t="s">
        <v>369</v>
      </c>
      <c r="B19" s="7">
        <v>1016</v>
      </c>
      <c r="C19" s="112">
        <v>-3.1</v>
      </c>
      <c r="D19" s="112">
        <v>-206.1</v>
      </c>
      <c r="E19" s="112"/>
      <c r="F19" s="243">
        <v>-283.5</v>
      </c>
      <c r="G19" s="246">
        <v>-56.7</v>
      </c>
      <c r="H19" s="246">
        <v>-85.1</v>
      </c>
      <c r="I19" s="246">
        <v>-93.6</v>
      </c>
      <c r="J19" s="246">
        <v>-48.2</v>
      </c>
      <c r="K19" s="104"/>
    </row>
    <row r="20" spans="1:11" s="2" customFormat="1" ht="20.100000000000001" customHeight="1">
      <c r="A20" s="8" t="s">
        <v>370</v>
      </c>
      <c r="B20" s="7">
        <v>1017</v>
      </c>
      <c r="C20" s="112">
        <v>-1295</v>
      </c>
      <c r="D20" s="112">
        <v>-898</v>
      </c>
      <c r="E20" s="112"/>
      <c r="F20" s="243">
        <v>-1024</v>
      </c>
      <c r="G20" s="112">
        <v>-256</v>
      </c>
      <c r="H20" s="112">
        <v>-256</v>
      </c>
      <c r="I20" s="112">
        <v>-256</v>
      </c>
      <c r="J20" s="112">
        <v>-256</v>
      </c>
      <c r="K20" s="104"/>
    </row>
    <row r="21" spans="1:11" s="2" customFormat="1" ht="20.100000000000001" customHeight="1">
      <c r="A21" s="8" t="s">
        <v>409</v>
      </c>
      <c r="B21" s="7">
        <v>1018</v>
      </c>
      <c r="C21" s="112">
        <f>C22+C23+C24+C25+C26+C27</f>
        <v>0</v>
      </c>
      <c r="D21" s="192">
        <v>-371.9</v>
      </c>
      <c r="E21" s="112"/>
      <c r="F21" s="243">
        <v>-2900</v>
      </c>
      <c r="G21" s="141">
        <v>-580</v>
      </c>
      <c r="H21" s="141">
        <v>-1070</v>
      </c>
      <c r="I21" s="141">
        <v>-1157</v>
      </c>
      <c r="J21" s="141">
        <v>-93</v>
      </c>
      <c r="K21" s="104"/>
    </row>
    <row r="22" spans="1:11" s="2" customFormat="1" ht="20.100000000000001" customHeight="1">
      <c r="A22" s="176" t="s">
        <v>446</v>
      </c>
      <c r="B22" s="181" t="s">
        <v>418</v>
      </c>
      <c r="C22" s="112">
        <v>0</v>
      </c>
      <c r="D22" s="192">
        <v>-59.6</v>
      </c>
      <c r="E22" s="112"/>
      <c r="F22" s="117">
        <f t="shared" ref="F22:F34" si="0">C22*1.1798</f>
        <v>0</v>
      </c>
      <c r="G22" s="179"/>
      <c r="H22" s="179"/>
      <c r="I22" s="179"/>
      <c r="J22" s="179"/>
      <c r="K22" s="174"/>
    </row>
    <row r="23" spans="1:11" s="2" customFormat="1" ht="20.100000000000001" customHeight="1">
      <c r="A23" s="176" t="s">
        <v>447</v>
      </c>
      <c r="B23" s="181" t="s">
        <v>419</v>
      </c>
      <c r="C23" s="112">
        <v>0</v>
      </c>
      <c r="D23" s="192"/>
      <c r="E23" s="112"/>
      <c r="F23" s="117">
        <v>-2500</v>
      </c>
      <c r="G23" s="179">
        <v>-500</v>
      </c>
      <c r="H23" s="179">
        <v>-950</v>
      </c>
      <c r="I23" s="179">
        <v>-1025</v>
      </c>
      <c r="J23" s="179">
        <v>-25</v>
      </c>
      <c r="K23" s="174"/>
    </row>
    <row r="24" spans="1:11" s="2" customFormat="1" ht="20.100000000000001" customHeight="1">
      <c r="A24" s="176" t="s">
        <v>448</v>
      </c>
      <c r="B24" s="181" t="s">
        <v>420</v>
      </c>
      <c r="C24" s="112">
        <v>0</v>
      </c>
      <c r="D24" s="192"/>
      <c r="E24" s="112"/>
      <c r="F24" s="117">
        <v>-80</v>
      </c>
      <c r="G24" s="179">
        <v>-16</v>
      </c>
      <c r="H24" s="179">
        <v>-24</v>
      </c>
      <c r="I24" s="179">
        <v>-26.4</v>
      </c>
      <c r="J24" s="179">
        <v>-13.6</v>
      </c>
      <c r="K24" s="174"/>
    </row>
    <row r="25" spans="1:11" s="2" customFormat="1" ht="20.100000000000001" customHeight="1">
      <c r="A25" s="176" t="s">
        <v>449</v>
      </c>
      <c r="B25" s="181" t="s">
        <v>421</v>
      </c>
      <c r="C25" s="188"/>
      <c r="D25" s="192">
        <v>-312.3</v>
      </c>
      <c r="E25" s="112"/>
      <c r="F25" s="117">
        <v>-320</v>
      </c>
      <c r="G25" s="179">
        <v>-64</v>
      </c>
      <c r="H25" s="179">
        <v>-96</v>
      </c>
      <c r="I25" s="179">
        <v>-105.6</v>
      </c>
      <c r="J25" s="179">
        <v>-54.4</v>
      </c>
      <c r="K25" s="174"/>
    </row>
    <row r="26" spans="1:11" s="2" customFormat="1" ht="20.100000000000001" customHeight="1">
      <c r="A26" s="176"/>
      <c r="B26" s="181" t="s">
        <v>422</v>
      </c>
      <c r="C26" s="112">
        <v>0</v>
      </c>
      <c r="D26" s="192"/>
      <c r="E26" s="112"/>
      <c r="F26" s="117">
        <f t="shared" si="0"/>
        <v>0</v>
      </c>
      <c r="G26" s="179"/>
      <c r="H26" s="179"/>
      <c r="I26" s="179"/>
      <c r="J26" s="179"/>
      <c r="K26" s="174"/>
    </row>
    <row r="27" spans="1:11" s="2" customFormat="1" ht="20.100000000000001" customHeight="1">
      <c r="A27" s="176"/>
      <c r="B27" s="181" t="s">
        <v>423</v>
      </c>
      <c r="C27" s="112">
        <v>0</v>
      </c>
      <c r="D27" s="192"/>
      <c r="E27" s="112"/>
      <c r="F27" s="117">
        <f t="shared" si="0"/>
        <v>0</v>
      </c>
      <c r="G27" s="179"/>
      <c r="H27" s="179"/>
      <c r="I27" s="179"/>
      <c r="J27" s="179"/>
      <c r="K27" s="174"/>
    </row>
    <row r="28" spans="1:11" s="5" customFormat="1" ht="20.100000000000001" customHeight="1">
      <c r="A28" s="10" t="s">
        <v>27</v>
      </c>
      <c r="B28" s="11">
        <v>1020</v>
      </c>
      <c r="C28" s="146">
        <f>C7+C8</f>
        <v>5271</v>
      </c>
      <c r="D28" s="146">
        <v>3925</v>
      </c>
      <c r="E28" s="146"/>
      <c r="F28" s="117">
        <v>4900</v>
      </c>
      <c r="G28" s="248">
        <v>-1226.4000000000001</v>
      </c>
      <c r="H28" s="248">
        <v>-1225.4000000000001</v>
      </c>
      <c r="I28" s="248">
        <v>-1225.4000000000001</v>
      </c>
      <c r="J28" s="248">
        <v>-1222.3</v>
      </c>
      <c r="K28" s="107"/>
    </row>
    <row r="29" spans="1:11" ht="20.100000000000001" customHeight="1">
      <c r="A29" s="240" t="s">
        <v>182</v>
      </c>
      <c r="B29" s="9">
        <v>1030</v>
      </c>
      <c r="C29" s="117">
        <f>SUM(C30:C50)</f>
        <v>-3180.0000000000005</v>
      </c>
      <c r="D29" s="117">
        <v>-3912</v>
      </c>
      <c r="E29" s="117"/>
      <c r="F29" s="117">
        <v>-4611</v>
      </c>
      <c r="G29" s="249">
        <v>-1152.9000000000001</v>
      </c>
      <c r="H29" s="249">
        <v>-1152.8</v>
      </c>
      <c r="I29" s="249">
        <v>-1152.8</v>
      </c>
      <c r="J29" s="249">
        <v>-1152.0999999999999</v>
      </c>
      <c r="K29" s="104"/>
    </row>
    <row r="30" spans="1:11" ht="20.100000000000001" customHeight="1">
      <c r="A30" s="8" t="s">
        <v>113</v>
      </c>
      <c r="B30" s="9">
        <v>1031</v>
      </c>
      <c r="C30" s="246">
        <v>-94.6</v>
      </c>
      <c r="D30" s="246">
        <v>-100.3</v>
      </c>
      <c r="E30" s="112"/>
      <c r="F30" s="243">
        <v>-120.3</v>
      </c>
      <c r="G30" s="246">
        <v>-30.2</v>
      </c>
      <c r="H30" s="246">
        <v>-30.1</v>
      </c>
      <c r="I30" s="246">
        <v>-30.1</v>
      </c>
      <c r="J30" s="246">
        <v>-30</v>
      </c>
      <c r="K30" s="104"/>
    </row>
    <row r="31" spans="1:11" ht="20.100000000000001" customHeight="1">
      <c r="A31" s="8" t="s">
        <v>170</v>
      </c>
      <c r="B31" s="9">
        <v>1032</v>
      </c>
      <c r="C31" s="246"/>
      <c r="D31" s="247"/>
      <c r="E31" s="112" t="s">
        <v>242</v>
      </c>
      <c r="F31" s="243">
        <f t="shared" si="0"/>
        <v>0</v>
      </c>
      <c r="G31" s="245"/>
      <c r="H31" s="245"/>
      <c r="I31" s="245"/>
      <c r="J31" s="245"/>
      <c r="K31" s="104"/>
    </row>
    <row r="32" spans="1:11" ht="20.100000000000001" customHeight="1">
      <c r="A32" s="8" t="s">
        <v>63</v>
      </c>
      <c r="B32" s="9">
        <v>1033</v>
      </c>
      <c r="C32" s="246"/>
      <c r="D32" s="246"/>
      <c r="E32" s="112" t="s">
        <v>242</v>
      </c>
      <c r="F32" s="243">
        <f t="shared" si="0"/>
        <v>0</v>
      </c>
      <c r="G32" s="245" t="s">
        <v>242</v>
      </c>
      <c r="H32" s="245" t="s">
        <v>242</v>
      </c>
      <c r="I32" s="245" t="s">
        <v>242</v>
      </c>
      <c r="J32" s="245" t="s">
        <v>242</v>
      </c>
      <c r="K32" s="104"/>
    </row>
    <row r="33" spans="1:11" ht="20.100000000000001" customHeight="1">
      <c r="A33" s="8" t="s">
        <v>25</v>
      </c>
      <c r="B33" s="9">
        <v>1034</v>
      </c>
      <c r="C33" s="246">
        <v>-20</v>
      </c>
      <c r="D33" s="246">
        <v>-3.3</v>
      </c>
      <c r="E33" s="112" t="s">
        <v>242</v>
      </c>
      <c r="F33" s="243">
        <v>-5.6</v>
      </c>
      <c r="G33" s="245">
        <v>-1.4</v>
      </c>
      <c r="H33" s="245">
        <v>-1.4</v>
      </c>
      <c r="I33" s="245">
        <v>-1.4</v>
      </c>
      <c r="J33" s="245">
        <v>-1.4</v>
      </c>
      <c r="K33" s="104"/>
    </row>
    <row r="34" spans="1:11" ht="20.100000000000001" customHeight="1">
      <c r="A34" s="8" t="s">
        <v>26</v>
      </c>
      <c r="B34" s="9">
        <v>1035</v>
      </c>
      <c r="C34" s="246"/>
      <c r="D34" s="246"/>
      <c r="E34" s="112" t="s">
        <v>242</v>
      </c>
      <c r="F34" s="243">
        <f t="shared" si="0"/>
        <v>0</v>
      </c>
      <c r="G34" s="245"/>
      <c r="H34" s="245"/>
      <c r="I34" s="245"/>
      <c r="J34" s="245"/>
      <c r="K34" s="104"/>
    </row>
    <row r="35" spans="1:11" s="2" customFormat="1" ht="20.100000000000001" customHeight="1">
      <c r="A35" s="8" t="s">
        <v>39</v>
      </c>
      <c r="B35" s="9">
        <v>1036</v>
      </c>
      <c r="C35" s="246">
        <v>-0.5</v>
      </c>
      <c r="D35" s="247"/>
      <c r="E35" s="112"/>
      <c r="F35" s="243"/>
      <c r="G35" s="250"/>
      <c r="H35" s="250"/>
      <c r="I35" s="250"/>
      <c r="J35" s="250"/>
      <c r="K35" s="104"/>
    </row>
    <row r="36" spans="1:11" s="2" customFormat="1" ht="20.100000000000001" customHeight="1">
      <c r="A36" s="8" t="s">
        <v>40</v>
      </c>
      <c r="B36" s="9">
        <v>1037</v>
      </c>
      <c r="C36" s="246">
        <v>-2.9</v>
      </c>
      <c r="D36" s="247">
        <v>-2.4</v>
      </c>
      <c r="E36" s="112"/>
      <c r="F36" s="243">
        <v>-4.2</v>
      </c>
      <c r="G36" s="245">
        <v>-1.1000000000000001</v>
      </c>
      <c r="H36" s="245">
        <v>-1.1000000000000001</v>
      </c>
      <c r="I36" s="245">
        <v>-1.1000000000000001</v>
      </c>
      <c r="J36" s="245">
        <v>-1.1000000000000001</v>
      </c>
      <c r="K36" s="104"/>
    </row>
    <row r="37" spans="1:11" s="2" customFormat="1" ht="20.100000000000001" customHeight="1">
      <c r="A37" s="8" t="s">
        <v>41</v>
      </c>
      <c r="B37" s="9">
        <v>1038</v>
      </c>
      <c r="C37" s="246">
        <v>-2315.1</v>
      </c>
      <c r="D37" s="247">
        <v>-2907.1</v>
      </c>
      <c r="E37" s="112"/>
      <c r="F37" s="243">
        <v>-3239.1</v>
      </c>
      <c r="G37" s="245">
        <v>-809.8</v>
      </c>
      <c r="H37" s="245">
        <v>-809.8</v>
      </c>
      <c r="I37" s="245">
        <v>-809.8</v>
      </c>
      <c r="J37" s="245">
        <v>809.8</v>
      </c>
      <c r="K37" s="104"/>
    </row>
    <row r="38" spans="1:11" s="2" customFormat="1" ht="20.100000000000001" customHeight="1">
      <c r="A38" s="8" t="s">
        <v>42</v>
      </c>
      <c r="B38" s="9">
        <v>1039</v>
      </c>
      <c r="C38" s="246">
        <v>-615.20000000000005</v>
      </c>
      <c r="D38" s="247">
        <v>-768.3</v>
      </c>
      <c r="E38" s="112"/>
      <c r="F38" s="243">
        <v>-820.3</v>
      </c>
      <c r="G38" s="245">
        <v>-205.1</v>
      </c>
      <c r="H38" s="245">
        <v>-205.1</v>
      </c>
      <c r="I38" s="245">
        <v>-205.1</v>
      </c>
      <c r="J38" s="245">
        <v>-205.1</v>
      </c>
      <c r="K38" s="104"/>
    </row>
    <row r="39" spans="1:11" s="2" customFormat="1" ht="42" customHeight="1">
      <c r="A39" s="8" t="s">
        <v>43</v>
      </c>
      <c r="B39" s="9">
        <v>1040</v>
      </c>
      <c r="C39" s="246">
        <v>-124.9</v>
      </c>
      <c r="D39" s="246">
        <v>-16</v>
      </c>
      <c r="E39" s="112"/>
      <c r="F39" s="243">
        <v>-153</v>
      </c>
      <c r="G39" s="246">
        <v>-38.299999999999997</v>
      </c>
      <c r="H39" s="246">
        <v>-38.299999999999997</v>
      </c>
      <c r="I39" s="246">
        <v>-38.299999999999997</v>
      </c>
      <c r="J39" s="246">
        <v>-38.299999999999997</v>
      </c>
      <c r="K39" s="104"/>
    </row>
    <row r="40" spans="1:11" s="2" customFormat="1" ht="42" customHeight="1">
      <c r="A40" s="8" t="s">
        <v>44</v>
      </c>
      <c r="B40" s="9">
        <v>1041</v>
      </c>
      <c r="C40" s="246"/>
      <c r="D40" s="246"/>
      <c r="E40" s="112"/>
      <c r="F40" s="243"/>
      <c r="G40" s="246"/>
      <c r="H40" s="246"/>
      <c r="I40" s="246"/>
      <c r="J40" s="246"/>
      <c r="K40" s="104"/>
    </row>
    <row r="41" spans="1:11" s="2" customFormat="1" ht="20.100000000000001" customHeight="1">
      <c r="A41" s="8" t="s">
        <v>45</v>
      </c>
      <c r="B41" s="9">
        <v>1042</v>
      </c>
      <c r="C41" s="246"/>
      <c r="D41" s="246" t="s">
        <v>242</v>
      </c>
      <c r="E41" s="112" t="s">
        <v>242</v>
      </c>
      <c r="F41" s="243">
        <f>SUM(G41:J41)</f>
        <v>0</v>
      </c>
      <c r="G41" s="246"/>
      <c r="H41" s="246"/>
      <c r="I41" s="246"/>
      <c r="J41" s="246"/>
      <c r="K41" s="104"/>
    </row>
    <row r="42" spans="1:11" s="2" customFormat="1" ht="20.100000000000001" customHeight="1">
      <c r="A42" s="8" t="s">
        <v>46</v>
      </c>
      <c r="B42" s="9">
        <v>1043</v>
      </c>
      <c r="C42" s="246"/>
      <c r="D42" s="246" t="s">
        <v>242</v>
      </c>
      <c r="E42" s="112" t="s">
        <v>242</v>
      </c>
      <c r="F42" s="243">
        <f>SUM(G42:J42)</f>
        <v>0</v>
      </c>
      <c r="G42" s="246"/>
      <c r="H42" s="246"/>
      <c r="I42" s="246"/>
      <c r="J42" s="246"/>
      <c r="K42" s="104"/>
    </row>
    <row r="43" spans="1:11" s="2" customFormat="1" ht="20.100000000000001" customHeight="1">
      <c r="A43" s="8" t="s">
        <v>47</v>
      </c>
      <c r="B43" s="9">
        <v>1044</v>
      </c>
      <c r="C43" s="246">
        <v>-6.8</v>
      </c>
      <c r="D43" s="246">
        <v>-60</v>
      </c>
      <c r="E43" s="112"/>
      <c r="F43" s="243">
        <v>-50</v>
      </c>
      <c r="G43" s="246">
        <v>-12.5</v>
      </c>
      <c r="H43" s="246">
        <v>-12.5</v>
      </c>
      <c r="I43" s="246">
        <v>-12.5</v>
      </c>
      <c r="J43" s="246">
        <v>-12.5</v>
      </c>
      <c r="K43" s="104"/>
    </row>
    <row r="44" spans="1:11" s="2" customFormat="1" ht="20.100000000000001" customHeight="1">
      <c r="A44" s="8" t="s">
        <v>65</v>
      </c>
      <c r="B44" s="9">
        <v>1045</v>
      </c>
      <c r="C44" s="246"/>
      <c r="D44" s="246">
        <v>-0.2</v>
      </c>
      <c r="E44" s="112" t="s">
        <v>242</v>
      </c>
      <c r="F44" s="243">
        <v>-68.3</v>
      </c>
      <c r="G44" s="246">
        <v>-17.100000000000001</v>
      </c>
      <c r="H44" s="246">
        <v>-17.100000000000001</v>
      </c>
      <c r="I44" s="246">
        <v>-17.100000000000001</v>
      </c>
      <c r="J44" s="246">
        <v>-17.100000000000001</v>
      </c>
      <c r="K44" s="104"/>
    </row>
    <row r="45" spans="1:11" s="2" customFormat="1" ht="20.100000000000001" customHeight="1">
      <c r="A45" s="8" t="s">
        <v>48</v>
      </c>
      <c r="B45" s="9">
        <v>1046</v>
      </c>
      <c r="C45" s="246"/>
      <c r="D45" s="246" t="s">
        <v>242</v>
      </c>
      <c r="E45" s="112" t="s">
        <v>242</v>
      </c>
      <c r="F45" s="243">
        <f>SUM(G45:J45)</f>
        <v>0</v>
      </c>
      <c r="G45" s="246"/>
      <c r="H45" s="246"/>
      <c r="I45" s="246"/>
      <c r="J45" s="246"/>
      <c r="K45" s="104"/>
    </row>
    <row r="46" spans="1:11" s="2" customFormat="1" ht="20.100000000000001" customHeight="1">
      <c r="A46" s="8" t="s">
        <v>49</v>
      </c>
      <c r="B46" s="9">
        <v>1047</v>
      </c>
      <c r="C46" s="246"/>
      <c r="D46" s="246" t="s">
        <v>242</v>
      </c>
      <c r="E46" s="112" t="s">
        <v>242</v>
      </c>
      <c r="F46" s="243">
        <f>SUM(G46:J46)</f>
        <v>0</v>
      </c>
      <c r="G46" s="246"/>
      <c r="H46" s="246"/>
      <c r="I46" s="246"/>
      <c r="J46" s="246"/>
      <c r="K46" s="104"/>
    </row>
    <row r="47" spans="1:11" s="2" customFormat="1" ht="20.100000000000001" customHeight="1">
      <c r="A47" s="8" t="s">
        <v>50</v>
      </c>
      <c r="B47" s="9">
        <v>1048</v>
      </c>
      <c r="C47" s="246"/>
      <c r="D47" s="246" t="s">
        <v>242</v>
      </c>
      <c r="E47" s="112" t="s">
        <v>242</v>
      </c>
      <c r="F47" s="243">
        <v>-2.6</v>
      </c>
      <c r="G47" s="246">
        <v>-0.7</v>
      </c>
      <c r="H47" s="246">
        <v>-0.7</v>
      </c>
      <c r="I47" s="246">
        <v>-0.7</v>
      </c>
      <c r="J47" s="246">
        <v>-0.7</v>
      </c>
      <c r="K47" s="104"/>
    </row>
    <row r="48" spans="1:11" s="2" customFormat="1" ht="20.100000000000001" customHeight="1">
      <c r="A48" s="8" t="s">
        <v>51</v>
      </c>
      <c r="B48" s="9">
        <v>1049</v>
      </c>
      <c r="C48" s="246"/>
      <c r="D48" s="246" t="s">
        <v>242</v>
      </c>
      <c r="E48" s="112" t="s">
        <v>242</v>
      </c>
      <c r="F48" s="243">
        <v>-23.7</v>
      </c>
      <c r="G48" s="246">
        <v>-5.9</v>
      </c>
      <c r="H48" s="246">
        <v>-5.9</v>
      </c>
      <c r="I48" s="246">
        <v>-5.9</v>
      </c>
      <c r="J48" s="246">
        <v>-5.3</v>
      </c>
      <c r="K48" s="104"/>
    </row>
    <row r="49" spans="1:11" s="2" customFormat="1" ht="42.75" customHeight="1">
      <c r="A49" s="8" t="s">
        <v>83</v>
      </c>
      <c r="B49" s="9">
        <v>1050</v>
      </c>
      <c r="C49" s="246"/>
      <c r="D49" s="246">
        <v>-53.4</v>
      </c>
      <c r="E49" s="112"/>
      <c r="F49" s="243">
        <v>-123.9</v>
      </c>
      <c r="G49" s="246">
        <v>-31</v>
      </c>
      <c r="H49" s="246">
        <v>-31</v>
      </c>
      <c r="I49" s="246">
        <v>-31</v>
      </c>
      <c r="J49" s="246">
        <v>-31</v>
      </c>
      <c r="K49" s="104"/>
    </row>
    <row r="50" spans="1:11" s="2" customFormat="1" ht="20.100000000000001" customHeight="1">
      <c r="A50" s="8" t="s">
        <v>52</v>
      </c>
      <c r="B50" s="6" t="s">
        <v>279</v>
      </c>
      <c r="C50" s="246"/>
      <c r="D50" s="246" t="s">
        <v>242</v>
      </c>
      <c r="E50" s="112" t="s">
        <v>242</v>
      </c>
      <c r="F50" s="117">
        <f>SUM(G50:J50)</f>
        <v>0</v>
      </c>
      <c r="G50" s="246"/>
      <c r="H50" s="246"/>
      <c r="I50" s="246"/>
      <c r="J50" s="246"/>
      <c r="K50" s="104"/>
    </row>
    <row r="51" spans="1:11" s="2" customFormat="1" ht="20.100000000000001" customHeight="1">
      <c r="A51" s="8" t="s">
        <v>432</v>
      </c>
      <c r="B51" s="9">
        <v>1051</v>
      </c>
      <c r="C51" s="246"/>
      <c r="D51" s="246"/>
      <c r="E51" s="112"/>
      <c r="F51" s="117"/>
      <c r="G51" s="246"/>
      <c r="H51" s="246"/>
      <c r="I51" s="246"/>
      <c r="J51" s="246"/>
      <c r="K51" s="104"/>
    </row>
    <row r="52" spans="1:11" ht="20.100000000000001" customHeight="1">
      <c r="A52" s="8" t="s">
        <v>183</v>
      </c>
      <c r="B52" s="9">
        <v>1060</v>
      </c>
      <c r="C52" s="243"/>
      <c r="D52" s="243"/>
      <c r="E52" s="117"/>
      <c r="F52" s="117"/>
      <c r="G52" s="243"/>
      <c r="H52" s="243"/>
      <c r="I52" s="243"/>
      <c r="J52" s="243"/>
      <c r="K52" s="104"/>
    </row>
    <row r="53" spans="1:11" s="2" customFormat="1" ht="20.100000000000001" customHeight="1">
      <c r="A53" s="8" t="s">
        <v>150</v>
      </c>
      <c r="B53" s="9">
        <v>1061</v>
      </c>
      <c r="C53" s="246" t="s">
        <v>242</v>
      </c>
      <c r="D53" s="246" t="s">
        <v>242</v>
      </c>
      <c r="E53" s="112" t="s">
        <v>242</v>
      </c>
      <c r="F53" s="117">
        <f t="shared" ref="F53:F58" si="1">SUM(G53:J53)</f>
        <v>0</v>
      </c>
      <c r="G53" s="246"/>
      <c r="H53" s="246"/>
      <c r="I53" s="246"/>
      <c r="J53" s="246"/>
      <c r="K53" s="104"/>
    </row>
    <row r="54" spans="1:11" s="2" customFormat="1" ht="20.100000000000001" customHeight="1">
      <c r="A54" s="8" t="s">
        <v>151</v>
      </c>
      <c r="B54" s="9">
        <v>1062</v>
      </c>
      <c r="C54" s="246" t="s">
        <v>242</v>
      </c>
      <c r="D54" s="246" t="s">
        <v>242</v>
      </c>
      <c r="E54" s="112" t="s">
        <v>242</v>
      </c>
      <c r="F54" s="117">
        <f t="shared" si="1"/>
        <v>0</v>
      </c>
      <c r="G54" s="246"/>
      <c r="H54" s="246"/>
      <c r="I54" s="246"/>
      <c r="J54" s="246"/>
      <c r="K54" s="104"/>
    </row>
    <row r="55" spans="1:11" s="2" customFormat="1" ht="20.100000000000001" customHeight="1">
      <c r="A55" s="8" t="s">
        <v>41</v>
      </c>
      <c r="B55" s="9">
        <v>1063</v>
      </c>
      <c r="C55" s="246" t="s">
        <v>242</v>
      </c>
      <c r="D55" s="246" t="s">
        <v>242</v>
      </c>
      <c r="E55" s="112" t="s">
        <v>242</v>
      </c>
      <c r="F55" s="117">
        <f t="shared" si="1"/>
        <v>0</v>
      </c>
      <c r="G55" s="246"/>
      <c r="H55" s="246"/>
      <c r="I55" s="246"/>
      <c r="J55" s="246"/>
      <c r="K55" s="104"/>
    </row>
    <row r="56" spans="1:11" s="2" customFormat="1" ht="20.100000000000001" customHeight="1">
      <c r="A56" s="8" t="s">
        <v>42</v>
      </c>
      <c r="B56" s="9">
        <v>1064</v>
      </c>
      <c r="C56" s="246" t="s">
        <v>242</v>
      </c>
      <c r="D56" s="246" t="s">
        <v>242</v>
      </c>
      <c r="E56" s="112" t="s">
        <v>242</v>
      </c>
      <c r="F56" s="117">
        <f t="shared" si="1"/>
        <v>0</v>
      </c>
      <c r="G56" s="246"/>
      <c r="H56" s="246"/>
      <c r="I56" s="246"/>
      <c r="J56" s="246"/>
      <c r="K56" s="104"/>
    </row>
    <row r="57" spans="1:11" s="2" customFormat="1" ht="20.100000000000001" customHeight="1">
      <c r="A57" s="8" t="s">
        <v>64</v>
      </c>
      <c r="B57" s="9">
        <v>1065</v>
      </c>
      <c r="C57" s="246" t="s">
        <v>242</v>
      </c>
      <c r="D57" s="246" t="s">
        <v>242</v>
      </c>
      <c r="E57" s="112" t="s">
        <v>242</v>
      </c>
      <c r="F57" s="117">
        <f t="shared" si="1"/>
        <v>0</v>
      </c>
      <c r="G57" s="246"/>
      <c r="H57" s="246"/>
      <c r="I57" s="246"/>
      <c r="J57" s="246"/>
      <c r="K57" s="104"/>
    </row>
    <row r="58" spans="1:11" s="2" customFormat="1" ht="20.100000000000001" customHeight="1">
      <c r="A58" s="8" t="s">
        <v>86</v>
      </c>
      <c r="B58" s="9">
        <v>1066</v>
      </c>
      <c r="C58" s="246" t="s">
        <v>242</v>
      </c>
      <c r="D58" s="246" t="s">
        <v>242</v>
      </c>
      <c r="E58" s="112" t="s">
        <v>242</v>
      </c>
      <c r="F58" s="117">
        <f t="shared" si="1"/>
        <v>0</v>
      </c>
      <c r="G58" s="246"/>
      <c r="H58" s="246"/>
      <c r="I58" s="246"/>
      <c r="J58" s="246"/>
      <c r="K58" s="104"/>
    </row>
    <row r="59" spans="1:11" s="2" customFormat="1" ht="20.100000000000001" customHeight="1">
      <c r="A59" s="8" t="s">
        <v>121</v>
      </c>
      <c r="B59" s="9">
        <v>1067</v>
      </c>
      <c r="C59" s="246"/>
      <c r="D59" s="246"/>
      <c r="E59" s="112"/>
      <c r="F59" s="117"/>
      <c r="G59" s="246"/>
      <c r="H59" s="246"/>
      <c r="I59" s="246"/>
      <c r="J59" s="246"/>
      <c r="K59" s="104"/>
    </row>
    <row r="60" spans="1:11" s="2" customFormat="1" ht="20.100000000000001" customHeight="1">
      <c r="A60" s="170" t="s">
        <v>280</v>
      </c>
      <c r="B60" s="9">
        <v>1070</v>
      </c>
      <c r="C60" s="117">
        <v>73</v>
      </c>
      <c r="D60" s="117"/>
      <c r="E60" s="117"/>
      <c r="F60" s="117">
        <f>D60*1.1798</f>
        <v>0</v>
      </c>
      <c r="G60" s="141"/>
      <c r="H60" s="141"/>
      <c r="I60" s="141"/>
      <c r="J60" s="141"/>
      <c r="K60" s="104"/>
    </row>
    <row r="61" spans="1:11" s="2" customFormat="1" ht="20.100000000000001" customHeight="1">
      <c r="A61" s="171" t="s">
        <v>416</v>
      </c>
      <c r="B61" s="9"/>
      <c r="C61" s="117"/>
      <c r="D61" s="117"/>
      <c r="E61" s="117"/>
      <c r="F61" s="117">
        <v>0</v>
      </c>
      <c r="G61" s="117"/>
      <c r="H61" s="117"/>
      <c r="I61" s="117"/>
      <c r="J61" s="117"/>
      <c r="K61" s="172"/>
    </row>
    <row r="62" spans="1:11" s="2" customFormat="1" ht="20.100000000000001" customHeight="1">
      <c r="A62" s="8" t="s">
        <v>178</v>
      </c>
      <c r="B62" s="9">
        <v>1071</v>
      </c>
      <c r="C62" s="112"/>
      <c r="D62" s="112">
        <v>0</v>
      </c>
      <c r="E62" s="112"/>
      <c r="F62" s="117">
        <f t="shared" ref="F62:F69" si="2">SUM(G62:J62)</f>
        <v>0</v>
      </c>
      <c r="G62" s="112"/>
      <c r="H62" s="112"/>
      <c r="I62" s="112"/>
      <c r="J62" s="112"/>
      <c r="K62" s="104"/>
    </row>
    <row r="63" spans="1:11" s="2" customFormat="1" ht="19.5" customHeight="1">
      <c r="A63" s="8" t="s">
        <v>281</v>
      </c>
      <c r="B63" s="9">
        <v>1072</v>
      </c>
      <c r="C63" s="112">
        <v>0</v>
      </c>
      <c r="D63" s="112"/>
      <c r="E63" s="112"/>
      <c r="F63" s="117">
        <f t="shared" si="2"/>
        <v>0</v>
      </c>
      <c r="G63" s="112"/>
      <c r="H63" s="112"/>
      <c r="I63" s="112"/>
      <c r="J63" s="112"/>
      <c r="K63" s="104"/>
    </row>
    <row r="64" spans="1:11" s="2" customFormat="1" ht="36.75" customHeight="1">
      <c r="A64" s="173" t="s">
        <v>450</v>
      </c>
      <c r="B64" s="9">
        <v>1073</v>
      </c>
      <c r="C64" s="112">
        <v>0</v>
      </c>
      <c r="D64" s="192"/>
      <c r="E64" s="112"/>
      <c r="F64" s="117">
        <f>D64*1.1798</f>
        <v>0</v>
      </c>
      <c r="G64" s="112"/>
      <c r="H64" s="112"/>
      <c r="I64" s="112"/>
      <c r="J64" s="112"/>
      <c r="K64" s="104"/>
    </row>
    <row r="65" spans="1:11" s="2" customFormat="1" ht="20.100000000000001" customHeight="1">
      <c r="A65" s="86" t="s">
        <v>88</v>
      </c>
      <c r="B65" s="9">
        <v>1080</v>
      </c>
      <c r="C65" s="117">
        <f>SUM(C66:C71)</f>
        <v>-2579</v>
      </c>
      <c r="D65" s="117">
        <v>-14</v>
      </c>
      <c r="E65" s="117">
        <v>-14</v>
      </c>
      <c r="F65" s="117">
        <v>-289</v>
      </c>
      <c r="G65" s="243">
        <v>-72.599999999999994</v>
      </c>
      <c r="H65" s="243">
        <v>-72.599999999999994</v>
      </c>
      <c r="I65" s="243">
        <v>-72.599999999999994</v>
      </c>
      <c r="J65" s="243">
        <v>-72.599999999999994</v>
      </c>
      <c r="K65" s="104"/>
    </row>
    <row r="66" spans="1:11" s="2" customFormat="1" ht="20.100000000000001" customHeight="1">
      <c r="A66" s="8" t="s">
        <v>178</v>
      </c>
      <c r="B66" s="9">
        <v>1081</v>
      </c>
      <c r="C66" s="112">
        <v>0</v>
      </c>
      <c r="D66" s="112">
        <v>0</v>
      </c>
      <c r="E66" s="112">
        <v>0</v>
      </c>
      <c r="F66" s="117">
        <f t="shared" si="2"/>
        <v>0</v>
      </c>
      <c r="G66" s="112">
        <v>0</v>
      </c>
      <c r="H66" s="112">
        <v>0</v>
      </c>
      <c r="I66" s="112">
        <v>0</v>
      </c>
      <c r="J66" s="112">
        <v>0</v>
      </c>
      <c r="K66" s="104"/>
    </row>
    <row r="67" spans="1:11" s="2" customFormat="1" ht="20.100000000000001" customHeight="1">
      <c r="A67" s="8" t="s">
        <v>282</v>
      </c>
      <c r="B67" s="9">
        <v>1082</v>
      </c>
      <c r="C67" s="112">
        <v>0</v>
      </c>
      <c r="D67" s="112">
        <v>0</v>
      </c>
      <c r="E67" s="112">
        <v>0</v>
      </c>
      <c r="F67" s="117">
        <f t="shared" si="2"/>
        <v>0</v>
      </c>
      <c r="G67" s="112">
        <v>0</v>
      </c>
      <c r="H67" s="112">
        <v>0</v>
      </c>
      <c r="I67" s="112">
        <v>0</v>
      </c>
      <c r="J67" s="112">
        <v>0</v>
      </c>
      <c r="K67" s="104"/>
    </row>
    <row r="68" spans="1:11" s="2" customFormat="1" ht="20.100000000000001" customHeight="1">
      <c r="A68" s="8" t="s">
        <v>72</v>
      </c>
      <c r="B68" s="9">
        <v>1083</v>
      </c>
      <c r="C68" s="112" t="s">
        <v>242</v>
      </c>
      <c r="D68" s="112" t="s">
        <v>242</v>
      </c>
      <c r="E68" s="112" t="s">
        <v>242</v>
      </c>
      <c r="F68" s="117">
        <f t="shared" si="2"/>
        <v>0</v>
      </c>
      <c r="G68" s="112">
        <v>0</v>
      </c>
      <c r="H68" s="112">
        <v>0</v>
      </c>
      <c r="I68" s="112">
        <v>0</v>
      </c>
      <c r="J68" s="112">
        <v>0</v>
      </c>
      <c r="K68" s="104"/>
    </row>
    <row r="69" spans="1:11" s="2" customFormat="1" ht="20.100000000000001" customHeight="1">
      <c r="A69" s="8" t="s">
        <v>53</v>
      </c>
      <c r="B69" s="9">
        <v>1084</v>
      </c>
      <c r="C69" s="112" t="s">
        <v>242</v>
      </c>
      <c r="D69" s="112" t="s">
        <v>242</v>
      </c>
      <c r="E69" s="112" t="s">
        <v>242</v>
      </c>
      <c r="F69" s="117">
        <f t="shared" si="2"/>
        <v>0</v>
      </c>
      <c r="G69" s="112">
        <v>0</v>
      </c>
      <c r="H69" s="112">
        <v>0</v>
      </c>
      <c r="I69" s="112">
        <v>0</v>
      </c>
      <c r="J69" s="112">
        <v>0</v>
      </c>
      <c r="K69" s="104"/>
    </row>
    <row r="70" spans="1:11" s="2" customFormat="1" ht="20.100000000000001" customHeight="1">
      <c r="A70" s="8" t="s">
        <v>62</v>
      </c>
      <c r="B70" s="9">
        <v>1085</v>
      </c>
      <c r="C70" s="112" t="s">
        <v>242</v>
      </c>
      <c r="D70" s="112" t="s">
        <v>242</v>
      </c>
      <c r="E70" s="112" t="s">
        <v>242</v>
      </c>
      <c r="F70" s="117">
        <f>SUM(G70:J70)</f>
        <v>0</v>
      </c>
      <c r="G70" s="112">
        <v>0</v>
      </c>
      <c r="H70" s="112">
        <v>0</v>
      </c>
      <c r="I70" s="112">
        <v>0</v>
      </c>
      <c r="J70" s="112">
        <v>0</v>
      </c>
      <c r="K70" s="104"/>
    </row>
    <row r="71" spans="1:11" s="2" customFormat="1" ht="20.100000000000001" customHeight="1">
      <c r="A71" s="8" t="s">
        <v>193</v>
      </c>
      <c r="B71" s="9">
        <v>1086</v>
      </c>
      <c r="C71" s="112">
        <v>-2579</v>
      </c>
      <c r="D71" s="112">
        <v>-14</v>
      </c>
      <c r="E71" s="112">
        <v>-14</v>
      </c>
      <c r="F71" s="117">
        <v>-289</v>
      </c>
      <c r="G71" s="243">
        <v>-72.599999999999994</v>
      </c>
      <c r="H71" s="243">
        <v>-72.599999999999994</v>
      </c>
      <c r="I71" s="243">
        <v>-72.599999999999994</v>
      </c>
      <c r="J71" s="243">
        <v>-72.599999999999994</v>
      </c>
      <c r="K71" s="104"/>
    </row>
    <row r="72" spans="1:11" s="5" customFormat="1" ht="20.100000000000001" customHeight="1">
      <c r="A72" s="10" t="s">
        <v>4</v>
      </c>
      <c r="B72" s="11">
        <v>1100</v>
      </c>
      <c r="C72" s="146">
        <f>SUM(C28,C29,C52,C60,C65)</f>
        <v>-415.00000000000045</v>
      </c>
      <c r="D72" s="146">
        <f>SUM(D28,D29,D52,D60,D65)</f>
        <v>-1</v>
      </c>
      <c r="E72" s="146">
        <v>-1</v>
      </c>
      <c r="F72" s="117">
        <v>0</v>
      </c>
      <c r="G72" s="146"/>
      <c r="H72" s="146"/>
      <c r="I72" s="146"/>
      <c r="J72" s="146"/>
      <c r="K72" s="107"/>
    </row>
    <row r="73" spans="1:11" ht="20.100000000000001" customHeight="1">
      <c r="A73" s="8" t="s">
        <v>114</v>
      </c>
      <c r="B73" s="9">
        <v>1110</v>
      </c>
      <c r="C73" s="112"/>
      <c r="D73" s="112"/>
      <c r="E73" s="112"/>
      <c r="F73" s="117">
        <f>SUM(G73:J73)</f>
        <v>0</v>
      </c>
      <c r="G73" s="112"/>
      <c r="H73" s="112"/>
      <c r="I73" s="112"/>
      <c r="J73" s="112"/>
      <c r="K73" s="104"/>
    </row>
    <row r="74" spans="1:11" ht="20.100000000000001" customHeight="1">
      <c r="A74" s="8" t="s">
        <v>115</v>
      </c>
      <c r="B74" s="9">
        <v>1120</v>
      </c>
      <c r="C74" s="112" t="s">
        <v>242</v>
      </c>
      <c r="D74" s="112" t="s">
        <v>242</v>
      </c>
      <c r="E74" s="112" t="s">
        <v>242</v>
      </c>
      <c r="F74" s="117">
        <f>SUM(G74:J74)</f>
        <v>0</v>
      </c>
      <c r="G74" s="112" t="s">
        <v>242</v>
      </c>
      <c r="H74" s="112" t="s">
        <v>242</v>
      </c>
      <c r="I74" s="112" t="s">
        <v>242</v>
      </c>
      <c r="J74" s="112" t="s">
        <v>242</v>
      </c>
      <c r="K74" s="104"/>
    </row>
    <row r="75" spans="1:11" ht="20.100000000000001" customHeight="1">
      <c r="A75" s="239" t="s">
        <v>442</v>
      </c>
      <c r="B75" s="9">
        <v>1130</v>
      </c>
      <c r="C75" s="112">
        <v>11</v>
      </c>
      <c r="D75" s="112">
        <v>23</v>
      </c>
      <c r="E75" s="112">
        <v>23</v>
      </c>
      <c r="F75" s="117">
        <v>2</v>
      </c>
      <c r="G75" s="112">
        <v>0</v>
      </c>
      <c r="H75" s="112">
        <v>0</v>
      </c>
      <c r="I75" s="112">
        <v>0</v>
      </c>
      <c r="J75" s="112">
        <v>2</v>
      </c>
      <c r="K75" s="104"/>
    </row>
    <row r="76" spans="1:11" ht="20.100000000000001" customHeight="1">
      <c r="A76" s="239" t="s">
        <v>443</v>
      </c>
      <c r="B76" s="9">
        <v>1140</v>
      </c>
      <c r="C76" s="112">
        <v>-127</v>
      </c>
      <c r="D76" s="112">
        <v>-21</v>
      </c>
      <c r="E76" s="112">
        <v>-21</v>
      </c>
      <c r="F76" s="117">
        <f>SUM(G76:J76)</f>
        <v>0</v>
      </c>
      <c r="G76" s="112" t="s">
        <v>242</v>
      </c>
      <c r="H76" s="112" t="s">
        <v>242</v>
      </c>
      <c r="I76" s="112" t="s">
        <v>242</v>
      </c>
      <c r="J76" s="112" t="s">
        <v>242</v>
      </c>
      <c r="K76" s="104"/>
    </row>
    <row r="77" spans="1:11" ht="20.100000000000001" customHeight="1">
      <c r="A77" s="8" t="s">
        <v>248</v>
      </c>
      <c r="B77" s="9">
        <v>1150</v>
      </c>
      <c r="C77" s="117">
        <v>42</v>
      </c>
      <c r="D77" s="117"/>
      <c r="E77" s="117"/>
      <c r="F77" s="117"/>
      <c r="G77" s="117"/>
      <c r="H77" s="117"/>
      <c r="I77" s="117"/>
      <c r="J77" s="117"/>
      <c r="K77" s="104"/>
    </row>
    <row r="78" spans="1:11" ht="20.100000000000001" customHeight="1">
      <c r="A78" s="8" t="s">
        <v>178</v>
      </c>
      <c r="B78" s="9">
        <v>1151</v>
      </c>
      <c r="C78" s="112"/>
      <c r="D78" s="112"/>
      <c r="E78" s="112"/>
      <c r="F78" s="117">
        <f>SUM(G78:J78)</f>
        <v>0</v>
      </c>
      <c r="G78" s="112"/>
      <c r="H78" s="112"/>
      <c r="I78" s="112"/>
      <c r="J78" s="112"/>
      <c r="K78" s="104"/>
    </row>
    <row r="79" spans="1:11" ht="20.100000000000001" customHeight="1">
      <c r="A79" s="8" t="s">
        <v>397</v>
      </c>
      <c r="B79" s="9">
        <v>1152</v>
      </c>
      <c r="C79" s="112">
        <v>42</v>
      </c>
      <c r="D79" s="112"/>
      <c r="E79" s="112"/>
      <c r="F79" s="117"/>
      <c r="G79" s="112"/>
      <c r="H79" s="112"/>
      <c r="I79" s="112"/>
      <c r="J79" s="112"/>
      <c r="K79" s="104"/>
    </row>
    <row r="80" spans="1:11" ht="20.100000000000001" customHeight="1">
      <c r="A80" s="8" t="s">
        <v>283</v>
      </c>
      <c r="B80" s="9">
        <v>1160</v>
      </c>
      <c r="C80" s="117">
        <v>0</v>
      </c>
      <c r="D80" s="117">
        <f t="shared" ref="D80:J80" si="3">SUM(D81:D82)</f>
        <v>0</v>
      </c>
      <c r="E80" s="117">
        <f t="shared" si="3"/>
        <v>0</v>
      </c>
      <c r="F80" s="117">
        <f>SUM(G80:J80)</f>
        <v>0</v>
      </c>
      <c r="G80" s="117">
        <f t="shared" si="3"/>
        <v>0</v>
      </c>
      <c r="H80" s="117">
        <f t="shared" si="3"/>
        <v>0</v>
      </c>
      <c r="I80" s="117">
        <f t="shared" si="3"/>
        <v>0</v>
      </c>
      <c r="J80" s="117">
        <f t="shared" si="3"/>
        <v>0</v>
      </c>
      <c r="K80" s="104"/>
    </row>
    <row r="81" spans="1:11" ht="20.100000000000001" customHeight="1">
      <c r="A81" s="8" t="s">
        <v>178</v>
      </c>
      <c r="B81" s="9">
        <v>1161</v>
      </c>
      <c r="C81" s="112"/>
      <c r="D81" s="112" t="s">
        <v>242</v>
      </c>
      <c r="E81" s="112" t="s">
        <v>242</v>
      </c>
      <c r="F81" s="117">
        <f>SUM(G81:J81)</f>
        <v>0</v>
      </c>
      <c r="G81" s="112" t="s">
        <v>242</v>
      </c>
      <c r="H81" s="112" t="s">
        <v>242</v>
      </c>
      <c r="I81" s="112" t="s">
        <v>242</v>
      </c>
      <c r="J81" s="112" t="s">
        <v>242</v>
      </c>
      <c r="K81" s="104"/>
    </row>
    <row r="82" spans="1:11" ht="20.100000000000001" customHeight="1">
      <c r="A82" s="8" t="s">
        <v>398</v>
      </c>
      <c r="B82" s="9">
        <v>1162</v>
      </c>
      <c r="C82" s="112">
        <v>0</v>
      </c>
      <c r="D82" s="112"/>
      <c r="E82" s="112"/>
      <c r="F82" s="117">
        <f>SUM(G82:J82)</f>
        <v>0</v>
      </c>
      <c r="G82" s="112" t="s">
        <v>242</v>
      </c>
      <c r="H82" s="112" t="s">
        <v>242</v>
      </c>
      <c r="I82" s="112" t="s">
        <v>242</v>
      </c>
      <c r="J82" s="112" t="s">
        <v>242</v>
      </c>
      <c r="K82" s="104"/>
    </row>
    <row r="83" spans="1:11" s="5" customFormat="1" ht="20.100000000000001" customHeight="1">
      <c r="A83" s="10" t="s">
        <v>102</v>
      </c>
      <c r="B83" s="11">
        <v>1170</v>
      </c>
      <c r="C83" s="146">
        <f>SUM(C72:C77)</f>
        <v>-489.00000000000045</v>
      </c>
      <c r="D83" s="146">
        <f>SUM(D72,D73,D74,D75,D76,D77,D80)</f>
        <v>1</v>
      </c>
      <c r="E83" s="146">
        <f>SUM(E72,E73,E74,E75,E76,E77,E80)</f>
        <v>1</v>
      </c>
      <c r="F83" s="117">
        <v>2</v>
      </c>
      <c r="G83" s="147">
        <v>1</v>
      </c>
      <c r="H83" s="147">
        <v>0</v>
      </c>
      <c r="I83" s="147">
        <v>1</v>
      </c>
      <c r="J83" s="147">
        <v>0</v>
      </c>
      <c r="K83" s="107"/>
    </row>
    <row r="84" spans="1:11" s="5" customFormat="1" ht="20.100000000000001" customHeight="1">
      <c r="A84" s="8" t="s">
        <v>251</v>
      </c>
      <c r="B84" s="7">
        <v>1180</v>
      </c>
      <c r="C84" s="112" t="s">
        <v>242</v>
      </c>
      <c r="D84" s="112" t="s">
        <v>242</v>
      </c>
      <c r="E84" s="112" t="s">
        <v>242</v>
      </c>
      <c r="F84" s="117">
        <f>SUM(G84:J84)</f>
        <v>0</v>
      </c>
      <c r="G84" s="112" t="s">
        <v>242</v>
      </c>
      <c r="H84" s="112" t="s">
        <v>242</v>
      </c>
      <c r="I84" s="112" t="s">
        <v>242</v>
      </c>
      <c r="J84" s="112" t="s">
        <v>242</v>
      </c>
      <c r="K84" s="107"/>
    </row>
    <row r="85" spans="1:11" s="5" customFormat="1" ht="20.100000000000001" customHeight="1">
      <c r="A85" s="8" t="s">
        <v>252</v>
      </c>
      <c r="B85" s="7">
        <v>1181</v>
      </c>
      <c r="C85" s="112"/>
      <c r="D85" s="112"/>
      <c r="E85" s="112"/>
      <c r="F85" s="117">
        <f>SUM(G85:J85)</f>
        <v>0</v>
      </c>
      <c r="G85" s="112"/>
      <c r="H85" s="112"/>
      <c r="I85" s="112"/>
      <c r="J85" s="112"/>
      <c r="K85" s="107"/>
    </row>
    <row r="86" spans="1:11" ht="20.100000000000001" customHeight="1">
      <c r="A86" s="8" t="s">
        <v>253</v>
      </c>
      <c r="B86" s="9">
        <v>1190</v>
      </c>
      <c r="C86" s="112"/>
      <c r="D86" s="112"/>
      <c r="E86" s="112"/>
      <c r="F86" s="117">
        <f>SUM(G86:J86)</f>
        <v>0</v>
      </c>
      <c r="G86" s="112"/>
      <c r="H86" s="112"/>
      <c r="I86" s="112"/>
      <c r="J86" s="112"/>
      <c r="K86" s="104"/>
    </row>
    <row r="87" spans="1:11" ht="20.100000000000001" customHeight="1">
      <c r="A87" s="8" t="s">
        <v>254</v>
      </c>
      <c r="B87" s="6">
        <v>1191</v>
      </c>
      <c r="C87" s="112" t="s">
        <v>242</v>
      </c>
      <c r="D87" s="112" t="s">
        <v>242</v>
      </c>
      <c r="E87" s="112" t="s">
        <v>242</v>
      </c>
      <c r="F87" s="117">
        <f>SUM(G87:J87)</f>
        <v>0</v>
      </c>
      <c r="G87" s="112" t="s">
        <v>242</v>
      </c>
      <c r="H87" s="112" t="s">
        <v>242</v>
      </c>
      <c r="I87" s="112" t="s">
        <v>242</v>
      </c>
      <c r="J87" s="112" t="s">
        <v>242</v>
      </c>
      <c r="K87" s="104"/>
    </row>
    <row r="88" spans="1:11" s="5" customFormat="1" ht="20.100000000000001" customHeight="1">
      <c r="A88" s="10" t="s">
        <v>354</v>
      </c>
      <c r="B88" s="11">
        <v>1200</v>
      </c>
      <c r="C88" s="146">
        <f t="shared" ref="C88:J88" si="4">SUM(C83,C84,C85,C86,C87)</f>
        <v>-489.00000000000045</v>
      </c>
      <c r="D88" s="146">
        <f t="shared" si="4"/>
        <v>1</v>
      </c>
      <c r="E88" s="146">
        <f t="shared" si="4"/>
        <v>1</v>
      </c>
      <c r="F88" s="117">
        <f>D88*1.1798</f>
        <v>1.1798</v>
      </c>
      <c r="G88" s="147">
        <f t="shared" si="4"/>
        <v>1</v>
      </c>
      <c r="H88" s="147">
        <f t="shared" si="4"/>
        <v>0</v>
      </c>
      <c r="I88" s="147">
        <f t="shared" si="4"/>
        <v>1</v>
      </c>
      <c r="J88" s="147">
        <f t="shared" si="4"/>
        <v>0</v>
      </c>
      <c r="K88" s="107"/>
    </row>
    <row r="89" spans="1:11" ht="20.100000000000001" customHeight="1">
      <c r="A89" s="8" t="s">
        <v>28</v>
      </c>
      <c r="B89" s="6">
        <v>1201</v>
      </c>
      <c r="C89" s="162"/>
      <c r="D89" s="162"/>
      <c r="E89" s="162"/>
      <c r="F89" s="163"/>
      <c r="G89" s="162"/>
      <c r="H89" s="162"/>
      <c r="I89" s="162"/>
      <c r="J89" s="162"/>
      <c r="K89" s="104"/>
    </row>
    <row r="90" spans="1:11" ht="20.100000000000001" customHeight="1">
      <c r="A90" s="8" t="s">
        <v>29</v>
      </c>
      <c r="B90" s="6">
        <v>1202</v>
      </c>
      <c r="C90" s="162"/>
      <c r="D90" s="162"/>
      <c r="E90" s="162"/>
      <c r="F90" s="163"/>
      <c r="G90" s="162"/>
      <c r="H90" s="162"/>
      <c r="I90" s="162"/>
      <c r="J90" s="162"/>
      <c r="K90" s="104"/>
    </row>
    <row r="91" spans="1:11" ht="20.100000000000001" customHeight="1">
      <c r="A91" s="10" t="s">
        <v>19</v>
      </c>
      <c r="B91" s="9">
        <v>1210</v>
      </c>
      <c r="C91" s="149">
        <f>SUM(C7,C60,C73,C75,C77,C85,C86)</f>
        <v>27583</v>
      </c>
      <c r="D91" s="149">
        <f>SUM(D7,D60,D73,D75,D77,D85,D86)</f>
        <v>33451</v>
      </c>
      <c r="E91" s="149">
        <f>SUM(E7,E60,E73,E75,E77,E85,E86)</f>
        <v>33451</v>
      </c>
      <c r="F91" s="117">
        <v>44462</v>
      </c>
      <c r="G91" s="235">
        <v>8892</v>
      </c>
      <c r="H91" s="235">
        <v>13338</v>
      </c>
      <c r="I91" s="235">
        <v>14672</v>
      </c>
      <c r="J91" s="235">
        <v>7560</v>
      </c>
      <c r="K91" s="104"/>
    </row>
    <row r="92" spans="1:11" ht="20.100000000000001" customHeight="1">
      <c r="A92" s="10" t="s">
        <v>118</v>
      </c>
      <c r="B92" s="9">
        <v>1220</v>
      </c>
      <c r="C92" s="149">
        <f>SUM(C8,C29,C52,C65,C74,C76,C80,C84,C87)</f>
        <v>-28072</v>
      </c>
      <c r="D92" s="149">
        <f>SUM(D8,D29,D52,D65,D74,D76,D80,D84,D87)</f>
        <v>-33450</v>
      </c>
      <c r="E92" s="149">
        <v>-33450</v>
      </c>
      <c r="F92" s="117">
        <v>-44460</v>
      </c>
      <c r="G92" s="235">
        <v>-8891</v>
      </c>
      <c r="H92" s="235">
        <v>-13338</v>
      </c>
      <c r="I92" s="235">
        <v>-14671</v>
      </c>
      <c r="J92" s="235">
        <v>-7560</v>
      </c>
      <c r="K92" s="104"/>
    </row>
    <row r="93" spans="1:11" ht="19.5" customHeight="1">
      <c r="A93" s="8" t="s">
        <v>194</v>
      </c>
      <c r="B93" s="9">
        <v>1230</v>
      </c>
      <c r="C93" s="112"/>
      <c r="D93" s="112"/>
      <c r="E93" s="112"/>
      <c r="F93" s="117">
        <f>SUM(G93:J93)</f>
        <v>0</v>
      </c>
      <c r="G93" s="112"/>
      <c r="H93" s="112"/>
      <c r="I93" s="112"/>
      <c r="J93" s="112"/>
      <c r="K93" s="104"/>
    </row>
    <row r="94" spans="1:11" ht="20.100000000000001" customHeight="1">
      <c r="A94" s="331" t="s">
        <v>145</v>
      </c>
      <c r="B94" s="296"/>
      <c r="C94" s="296"/>
      <c r="D94" s="296"/>
      <c r="E94" s="296"/>
      <c r="F94" s="296"/>
      <c r="G94" s="296"/>
      <c r="H94" s="296"/>
      <c r="I94" s="296"/>
      <c r="J94" s="296"/>
      <c r="K94" s="332"/>
    </row>
    <row r="95" spans="1:11" ht="20.100000000000001" customHeight="1">
      <c r="A95" s="8" t="s">
        <v>284</v>
      </c>
      <c r="B95" s="9">
        <v>1300</v>
      </c>
      <c r="C95" s="117">
        <f>C72</f>
        <v>-415.00000000000045</v>
      </c>
      <c r="D95" s="117">
        <v>-1</v>
      </c>
      <c r="E95" s="117">
        <v>-1</v>
      </c>
      <c r="F95" s="117">
        <v>0</v>
      </c>
      <c r="G95" s="117">
        <v>1</v>
      </c>
      <c r="H95" s="117">
        <v>0</v>
      </c>
      <c r="I95" s="117">
        <v>1</v>
      </c>
      <c r="J95" s="117">
        <v>-2</v>
      </c>
      <c r="K95" s="104"/>
    </row>
    <row r="96" spans="1:11" ht="20.100000000000001" customHeight="1">
      <c r="A96" s="8" t="s">
        <v>319</v>
      </c>
      <c r="B96" s="9">
        <v>1301</v>
      </c>
      <c r="C96" s="117">
        <v>1356</v>
      </c>
      <c r="D96" s="117">
        <v>914</v>
      </c>
      <c r="E96" s="117">
        <v>914</v>
      </c>
      <c r="F96" s="117">
        <v>1136</v>
      </c>
      <c r="G96" s="243">
        <v>227.2</v>
      </c>
      <c r="H96" s="243">
        <v>340.8</v>
      </c>
      <c r="I96" s="243">
        <v>374.88</v>
      </c>
      <c r="J96" s="243">
        <v>193.12</v>
      </c>
      <c r="K96" s="104"/>
    </row>
    <row r="97" spans="1:11" ht="20.100000000000001" customHeight="1">
      <c r="A97" s="8" t="s">
        <v>320</v>
      </c>
      <c r="B97" s="9">
        <v>1302</v>
      </c>
      <c r="C97" s="117">
        <f>C62</f>
        <v>0</v>
      </c>
      <c r="D97" s="117">
        <f>D62</f>
        <v>0</v>
      </c>
      <c r="E97" s="117">
        <f t="shared" ref="E97:J97" si="5">E62</f>
        <v>0</v>
      </c>
      <c r="F97" s="117">
        <f>F62</f>
        <v>0</v>
      </c>
      <c r="G97" s="243">
        <f t="shared" si="5"/>
        <v>0</v>
      </c>
      <c r="H97" s="243">
        <f t="shared" si="5"/>
        <v>0</v>
      </c>
      <c r="I97" s="243">
        <f t="shared" si="5"/>
        <v>0</v>
      </c>
      <c r="J97" s="243">
        <f t="shared" si="5"/>
        <v>0</v>
      </c>
      <c r="K97" s="104"/>
    </row>
    <row r="98" spans="1:11" ht="20.100000000000001" customHeight="1">
      <c r="A98" s="8" t="s">
        <v>321</v>
      </c>
      <c r="B98" s="9">
        <v>1303</v>
      </c>
      <c r="C98" s="117">
        <f>C66</f>
        <v>0</v>
      </c>
      <c r="D98" s="117">
        <f>D66</f>
        <v>0</v>
      </c>
      <c r="E98" s="117">
        <f t="shared" ref="E98:J98" si="6">E66</f>
        <v>0</v>
      </c>
      <c r="F98" s="117">
        <f>F66</f>
        <v>0</v>
      </c>
      <c r="G98" s="243">
        <f t="shared" si="6"/>
        <v>0</v>
      </c>
      <c r="H98" s="243">
        <f t="shared" si="6"/>
        <v>0</v>
      </c>
      <c r="I98" s="243">
        <f t="shared" si="6"/>
        <v>0</v>
      </c>
      <c r="J98" s="243">
        <f t="shared" si="6"/>
        <v>0</v>
      </c>
      <c r="K98" s="104"/>
    </row>
    <row r="99" spans="1:11" ht="20.100000000000001" customHeight="1">
      <c r="A99" s="8" t="s">
        <v>322</v>
      </c>
      <c r="B99" s="9">
        <v>1304</v>
      </c>
      <c r="C99" s="117">
        <f>C63</f>
        <v>0</v>
      </c>
      <c r="D99" s="117">
        <f>D63</f>
        <v>0</v>
      </c>
      <c r="E99" s="117">
        <f t="shared" ref="E99:I99" si="7">E63</f>
        <v>0</v>
      </c>
      <c r="F99" s="117">
        <f>F63</f>
        <v>0</v>
      </c>
      <c r="G99" s="243">
        <f t="shared" si="7"/>
        <v>0</v>
      </c>
      <c r="H99" s="243">
        <f t="shared" si="7"/>
        <v>0</v>
      </c>
      <c r="I99" s="243">
        <f t="shared" si="7"/>
        <v>0</v>
      </c>
      <c r="J99" s="243">
        <f>J63</f>
        <v>0</v>
      </c>
      <c r="K99" s="104"/>
    </row>
    <row r="100" spans="1:11" ht="20.100000000000001" customHeight="1">
      <c r="A100" s="8" t="s">
        <v>323</v>
      </c>
      <c r="B100" s="9">
        <v>1305</v>
      </c>
      <c r="C100" s="117">
        <f>C67</f>
        <v>0</v>
      </c>
      <c r="D100" s="117">
        <f t="shared" ref="D100:J100" si="8">D67</f>
        <v>0</v>
      </c>
      <c r="E100" s="117">
        <f t="shared" si="8"/>
        <v>0</v>
      </c>
      <c r="F100" s="117">
        <f t="shared" si="8"/>
        <v>0</v>
      </c>
      <c r="G100" s="243">
        <f t="shared" si="8"/>
        <v>0</v>
      </c>
      <c r="H100" s="243">
        <f t="shared" si="8"/>
        <v>0</v>
      </c>
      <c r="I100" s="243">
        <f t="shared" si="8"/>
        <v>0</v>
      </c>
      <c r="J100" s="243">
        <f t="shared" si="8"/>
        <v>0</v>
      </c>
      <c r="K100" s="104"/>
    </row>
    <row r="101" spans="1:11" s="5" customFormat="1" ht="20.100000000000001" customHeight="1">
      <c r="A101" s="10" t="s">
        <v>136</v>
      </c>
      <c r="B101" s="11">
        <v>1310</v>
      </c>
      <c r="C101" s="148">
        <f>C95+C96-C97-C98-C99-C100</f>
        <v>940.99999999999955</v>
      </c>
      <c r="D101" s="148">
        <f>F101</f>
        <v>1136</v>
      </c>
      <c r="E101" s="148">
        <f t="shared" ref="E101:J101" si="9">E95+E96-E97-E98-E99-E100</f>
        <v>913</v>
      </c>
      <c r="F101" s="148">
        <f>F95+F96-F97-F98-F99-F100</f>
        <v>1136</v>
      </c>
      <c r="G101" s="251">
        <f t="shared" si="9"/>
        <v>228.2</v>
      </c>
      <c r="H101" s="251">
        <f t="shared" si="9"/>
        <v>340.8</v>
      </c>
      <c r="I101" s="251">
        <f t="shared" si="9"/>
        <v>375.88</v>
      </c>
      <c r="J101" s="251">
        <f t="shared" si="9"/>
        <v>191.12</v>
      </c>
      <c r="K101" s="107"/>
    </row>
    <row r="102" spans="1:11" ht="20.100000000000001" customHeight="1">
      <c r="A102" s="330" t="s">
        <v>186</v>
      </c>
      <c r="B102" s="330"/>
      <c r="C102" s="330"/>
      <c r="D102" s="330"/>
      <c r="E102" s="330"/>
      <c r="F102" s="330"/>
      <c r="G102" s="330"/>
      <c r="H102" s="330"/>
      <c r="I102" s="330"/>
      <c r="J102" s="330"/>
      <c r="K102" s="330"/>
    </row>
    <row r="103" spans="1:11" ht="20.100000000000001" customHeight="1">
      <c r="A103" s="8" t="s">
        <v>215</v>
      </c>
      <c r="B103" s="9">
        <v>1400</v>
      </c>
      <c r="C103" s="112">
        <v>13387</v>
      </c>
      <c r="D103" s="247">
        <v>15130</v>
      </c>
      <c r="E103" s="247">
        <v>15130</v>
      </c>
      <c r="F103" s="243">
        <v>18185.599999999999</v>
      </c>
      <c r="G103" s="252">
        <v>3637.12</v>
      </c>
      <c r="H103" s="252">
        <v>5455.68</v>
      </c>
      <c r="I103" s="252">
        <v>6001.2479999999996</v>
      </c>
      <c r="J103" s="252">
        <v>3091.5520000000001</v>
      </c>
      <c r="K103" s="104"/>
    </row>
    <row r="104" spans="1:11" ht="20.100000000000001" customHeight="1">
      <c r="A104" s="8" t="s">
        <v>214</v>
      </c>
      <c r="B104" s="129">
        <v>1401</v>
      </c>
      <c r="C104" s="112">
        <v>10019</v>
      </c>
      <c r="D104" s="247">
        <v>12318.3</v>
      </c>
      <c r="E104" s="247">
        <v>12318.3</v>
      </c>
      <c r="F104" s="243">
        <v>15335.6</v>
      </c>
      <c r="G104" s="252">
        <v>3067</v>
      </c>
      <c r="H104" s="252">
        <v>4600.7</v>
      </c>
      <c r="I104" s="252">
        <v>5060.7</v>
      </c>
      <c r="J104" s="252">
        <v>2607</v>
      </c>
      <c r="K104" s="104"/>
    </row>
    <row r="105" spans="1:11" ht="20.100000000000001" customHeight="1">
      <c r="A105" s="8" t="s">
        <v>31</v>
      </c>
      <c r="B105" s="129">
        <v>1402</v>
      </c>
      <c r="C105" s="112">
        <v>3368</v>
      </c>
      <c r="D105" s="247">
        <v>2811.7</v>
      </c>
      <c r="E105" s="247">
        <v>2811.7</v>
      </c>
      <c r="F105" s="243">
        <v>2850</v>
      </c>
      <c r="G105" s="252">
        <v>570</v>
      </c>
      <c r="H105" s="252">
        <v>855</v>
      </c>
      <c r="I105" s="252">
        <v>940.5</v>
      </c>
      <c r="J105" s="252">
        <v>484.5</v>
      </c>
      <c r="K105" s="104"/>
    </row>
    <row r="106" spans="1:11" ht="20.100000000000001" customHeight="1">
      <c r="A106" s="8" t="s">
        <v>5</v>
      </c>
      <c r="B106" s="130">
        <v>1410</v>
      </c>
      <c r="C106" s="112">
        <v>9887</v>
      </c>
      <c r="D106" s="247">
        <v>10715</v>
      </c>
      <c r="E106" s="247">
        <v>10715</v>
      </c>
      <c r="F106" s="243">
        <v>14820.3</v>
      </c>
      <c r="G106" s="252">
        <v>2964.06</v>
      </c>
      <c r="H106" s="252">
        <v>4446.09</v>
      </c>
      <c r="I106" s="252">
        <v>4890.6989999999996</v>
      </c>
      <c r="J106" s="252">
        <v>2519.451</v>
      </c>
      <c r="K106" s="104"/>
    </row>
    <row r="107" spans="1:11" ht="20.100000000000001" customHeight="1">
      <c r="A107" s="8" t="s">
        <v>6</v>
      </c>
      <c r="B107" s="130">
        <v>1420</v>
      </c>
      <c r="C107" s="112">
        <v>1945</v>
      </c>
      <c r="D107" s="247">
        <v>2333</v>
      </c>
      <c r="E107" s="247">
        <v>2333</v>
      </c>
      <c r="F107" s="243">
        <v>2964.1</v>
      </c>
      <c r="G107" s="252">
        <v>592.82000000000005</v>
      </c>
      <c r="H107" s="252">
        <v>889.23</v>
      </c>
      <c r="I107" s="252">
        <v>978.15300000000002</v>
      </c>
      <c r="J107" s="252">
        <v>503.89699999999999</v>
      </c>
      <c r="K107" s="104"/>
    </row>
    <row r="108" spans="1:11" ht="20.100000000000001" customHeight="1">
      <c r="A108" s="8" t="s">
        <v>7</v>
      </c>
      <c r="B108" s="130">
        <v>1430</v>
      </c>
      <c r="C108" s="112">
        <v>1356</v>
      </c>
      <c r="D108" s="246">
        <v>914</v>
      </c>
      <c r="E108" s="246">
        <v>914</v>
      </c>
      <c r="F108" s="243">
        <v>1136</v>
      </c>
      <c r="G108" s="252">
        <v>227.2</v>
      </c>
      <c r="H108" s="252">
        <v>340.8</v>
      </c>
      <c r="I108" s="252">
        <v>374.88</v>
      </c>
      <c r="J108" s="252">
        <v>193.12</v>
      </c>
      <c r="K108" s="104"/>
    </row>
    <row r="109" spans="1:11" ht="20.100000000000001" customHeight="1">
      <c r="A109" s="8" t="s">
        <v>32</v>
      </c>
      <c r="B109" s="130">
        <v>1440</v>
      </c>
      <c r="C109" s="112">
        <v>946</v>
      </c>
      <c r="D109" s="247">
        <v>2161</v>
      </c>
      <c r="E109" s="247">
        <v>2161</v>
      </c>
      <c r="F109" s="243">
        <v>704</v>
      </c>
      <c r="G109" s="252">
        <v>140.80000000000001</v>
      </c>
      <c r="H109" s="252">
        <v>211.2</v>
      </c>
      <c r="I109" s="252">
        <v>232.32</v>
      </c>
      <c r="J109" s="252">
        <v>119.68</v>
      </c>
      <c r="K109" s="104"/>
    </row>
    <row r="110" spans="1:11" s="5" customFormat="1" ht="20.100000000000001" customHeight="1">
      <c r="A110" s="10" t="s">
        <v>58</v>
      </c>
      <c r="B110" s="131">
        <v>1450</v>
      </c>
      <c r="C110" s="249">
        <f>SUM(C104:C109)</f>
        <v>27521</v>
      </c>
      <c r="D110" s="249">
        <f t="shared" ref="D110:F110" si="10">SUM(D104:D109)</f>
        <v>31253</v>
      </c>
      <c r="E110" s="249">
        <f t="shared" si="10"/>
        <v>31253</v>
      </c>
      <c r="F110" s="249">
        <f t="shared" si="10"/>
        <v>37809.999999999993</v>
      </c>
      <c r="G110" s="249">
        <f t="shared" ref="G110" si="11">SUM(G104:G109)</f>
        <v>7561.8799999999992</v>
      </c>
      <c r="H110" s="249">
        <f t="shared" ref="H110" si="12">SUM(H104:H109)</f>
        <v>11343.02</v>
      </c>
      <c r="I110" s="249">
        <f t="shared" ref="I110" si="13">SUM(I104:I109)</f>
        <v>12477.251999999999</v>
      </c>
      <c r="J110" s="249">
        <f t="shared" ref="J110" si="14">SUM(J104:J109)</f>
        <v>6427.6480000000001</v>
      </c>
      <c r="K110" s="107"/>
    </row>
    <row r="111" spans="1:11" s="5" customFormat="1" ht="20.100000000000001" customHeight="1">
      <c r="A111" s="64"/>
      <c r="B111" s="74"/>
      <c r="C111" s="142"/>
      <c r="D111" s="142"/>
      <c r="E111" s="142"/>
      <c r="F111" s="142"/>
      <c r="G111" s="142"/>
      <c r="H111" s="142"/>
      <c r="I111" s="142"/>
      <c r="J111" s="142"/>
      <c r="K111" s="139"/>
    </row>
    <row r="112" spans="1:11" s="265" customFormat="1" ht="20.100000000000001" customHeight="1">
      <c r="A112" s="284" t="s">
        <v>401</v>
      </c>
      <c r="B112" s="1"/>
      <c r="C112" s="314" t="s">
        <v>110</v>
      </c>
      <c r="D112" s="315"/>
      <c r="E112" s="315"/>
      <c r="F112" s="315"/>
      <c r="G112" s="14"/>
      <c r="H112" s="316" t="s">
        <v>454</v>
      </c>
      <c r="I112" s="317"/>
      <c r="J112" s="317"/>
    </row>
    <row r="113" spans="1:11" s="2" customFormat="1">
      <c r="A113" s="258" t="s">
        <v>84</v>
      </c>
      <c r="B113" s="265"/>
      <c r="C113" s="295" t="s">
        <v>85</v>
      </c>
      <c r="D113" s="295"/>
      <c r="E113" s="295"/>
      <c r="F113" s="295"/>
      <c r="G113" s="263"/>
      <c r="H113" s="311" t="s">
        <v>106</v>
      </c>
      <c r="I113" s="311"/>
      <c r="J113" s="311"/>
      <c r="K113" s="265"/>
    </row>
    <row r="114" spans="1:11">
      <c r="A114" s="30"/>
      <c r="C114" s="35"/>
      <c r="D114" s="31"/>
      <c r="E114" s="31"/>
      <c r="F114" s="31"/>
      <c r="G114" s="31"/>
      <c r="H114" s="31"/>
      <c r="I114" s="31"/>
      <c r="J114" s="31"/>
    </row>
    <row r="115" spans="1:11">
      <c r="A115" s="30"/>
      <c r="C115" s="35"/>
      <c r="D115" s="31"/>
      <c r="E115" s="31"/>
      <c r="F115" s="31"/>
      <c r="G115" s="31"/>
      <c r="H115" s="31"/>
      <c r="I115" s="31"/>
      <c r="J115" s="31"/>
    </row>
    <row r="116" spans="1:11">
      <c r="A116" s="30"/>
      <c r="C116" s="35"/>
      <c r="D116" s="31"/>
      <c r="E116" s="31"/>
      <c r="F116" s="31"/>
      <c r="G116" s="31"/>
      <c r="H116" s="31"/>
      <c r="I116" s="31"/>
      <c r="J116" s="31"/>
    </row>
    <row r="117" spans="1:11">
      <c r="A117" s="30"/>
      <c r="C117" s="35"/>
      <c r="D117" s="31"/>
      <c r="E117" s="31"/>
      <c r="F117" s="31"/>
      <c r="G117" s="31"/>
      <c r="H117" s="31"/>
      <c r="I117" s="31"/>
      <c r="J117" s="31"/>
    </row>
    <row r="118" spans="1:11">
      <c r="A118" s="30"/>
      <c r="C118" s="35"/>
      <c r="D118" s="31"/>
      <c r="E118" s="31"/>
      <c r="F118" s="31"/>
      <c r="G118" s="31"/>
      <c r="H118" s="31"/>
      <c r="I118" s="31"/>
      <c r="J118" s="31"/>
    </row>
    <row r="119" spans="1:11">
      <c r="A119" s="30"/>
      <c r="C119" s="35"/>
      <c r="D119" s="31"/>
      <c r="E119" s="31"/>
      <c r="F119" s="31"/>
      <c r="G119" s="31"/>
      <c r="H119" s="31"/>
      <c r="I119" s="31"/>
      <c r="J119" s="31"/>
    </row>
    <row r="120" spans="1:11">
      <c r="A120" s="30"/>
      <c r="C120" s="35"/>
      <c r="D120" s="31"/>
      <c r="G120" s="31"/>
      <c r="H120" s="31"/>
      <c r="I120" s="31"/>
      <c r="J120" s="31"/>
    </row>
    <row r="121" spans="1:11">
      <c r="A121" s="30"/>
      <c r="C121" s="35"/>
      <c r="D121" s="31"/>
      <c r="E121" s="31"/>
      <c r="F121" s="31"/>
      <c r="G121" s="209"/>
      <c r="H121" s="31"/>
      <c r="I121" s="183"/>
      <c r="J121" s="31"/>
    </row>
    <row r="122" spans="1:11">
      <c r="A122" s="30"/>
      <c r="B122" s="31"/>
      <c r="C122" s="35"/>
      <c r="D122" s="31"/>
      <c r="E122" s="31"/>
      <c r="F122" s="31"/>
      <c r="G122" s="31"/>
      <c r="H122" s="31"/>
      <c r="I122" s="31"/>
      <c r="J122" s="31"/>
      <c r="K122" s="208"/>
    </row>
    <row r="123" spans="1:11">
      <c r="A123" s="30"/>
      <c r="C123" s="35"/>
      <c r="D123" s="31"/>
      <c r="E123" s="31"/>
      <c r="F123" s="31"/>
      <c r="G123" s="31"/>
      <c r="H123" s="31"/>
      <c r="I123" s="31"/>
      <c r="J123" s="31"/>
      <c r="K123" s="31"/>
    </row>
    <row r="124" spans="1:11">
      <c r="A124" s="30"/>
      <c r="C124" s="35"/>
      <c r="D124" s="31"/>
      <c r="E124" s="31"/>
      <c r="F124" s="31"/>
      <c r="G124" s="31"/>
      <c r="H124" s="31"/>
      <c r="I124" s="31"/>
      <c r="J124" s="31"/>
      <c r="K124" s="208"/>
    </row>
    <row r="125" spans="1:11">
      <c r="A125" s="30"/>
      <c r="C125" s="35"/>
      <c r="D125" s="31"/>
      <c r="E125" s="31"/>
      <c r="F125" s="31"/>
      <c r="G125" s="31"/>
      <c r="H125" s="31"/>
      <c r="I125" s="31"/>
      <c r="J125" s="31"/>
      <c r="K125" s="208"/>
    </row>
    <row r="126" spans="1:11">
      <c r="A126" s="30"/>
      <c r="C126" s="35"/>
      <c r="D126" s="31"/>
      <c r="E126" s="31"/>
      <c r="F126" s="31"/>
      <c r="G126" s="31"/>
      <c r="H126" s="31"/>
      <c r="I126" s="31"/>
      <c r="J126" s="31"/>
    </row>
    <row r="127" spans="1:11">
      <c r="A127" s="30"/>
      <c r="C127" s="35"/>
      <c r="D127" s="31"/>
      <c r="E127" s="31"/>
      <c r="F127" s="31"/>
      <c r="G127" s="31"/>
      <c r="H127" s="31"/>
      <c r="I127" s="31"/>
      <c r="J127" s="31"/>
    </row>
    <row r="128" spans="1:11">
      <c r="A128" s="30"/>
      <c r="C128" s="35"/>
      <c r="D128" s="31"/>
      <c r="E128" s="31"/>
      <c r="F128" s="31"/>
      <c r="G128" s="31"/>
      <c r="H128" s="31"/>
      <c r="I128" s="31"/>
      <c r="J128" s="31"/>
    </row>
    <row r="129" spans="1:11">
      <c r="A129" s="30"/>
      <c r="C129" s="35"/>
      <c r="D129" s="31"/>
      <c r="E129" s="31"/>
      <c r="F129" s="31"/>
      <c r="G129" s="31"/>
      <c r="H129" s="31"/>
      <c r="I129" s="31"/>
      <c r="J129" s="31"/>
    </row>
    <row r="130" spans="1:11">
      <c r="A130" s="30"/>
      <c r="C130" s="35"/>
      <c r="D130" s="31"/>
      <c r="E130" s="31"/>
      <c r="F130" s="31"/>
      <c r="G130" s="31"/>
      <c r="H130" s="31"/>
      <c r="I130" s="31"/>
      <c r="J130" s="31"/>
    </row>
    <row r="131" spans="1:11">
      <c r="A131" s="30"/>
      <c r="C131" s="35"/>
      <c r="D131" s="31"/>
      <c r="E131" s="31"/>
      <c r="F131" s="31"/>
      <c r="G131" s="31"/>
      <c r="H131" s="31"/>
      <c r="I131" s="31"/>
      <c r="J131" s="31"/>
    </row>
    <row r="132" spans="1:11">
      <c r="A132" s="30"/>
      <c r="C132" s="35"/>
      <c r="D132" s="31"/>
      <c r="E132" s="31"/>
      <c r="F132" s="31"/>
      <c r="G132" s="31"/>
      <c r="H132" s="31"/>
      <c r="I132" s="31"/>
      <c r="J132" s="31"/>
    </row>
    <row r="133" spans="1:11">
      <c r="A133" s="30"/>
      <c r="C133" s="35"/>
      <c r="D133" s="31"/>
      <c r="E133" s="31"/>
      <c r="F133" s="31"/>
      <c r="G133" s="31"/>
      <c r="H133" s="31"/>
      <c r="I133" s="31"/>
      <c r="J133" s="31"/>
    </row>
    <row r="134" spans="1:11">
      <c r="A134" s="30"/>
      <c r="C134" s="35"/>
      <c r="D134" s="31"/>
      <c r="E134" s="31"/>
      <c r="F134" s="31"/>
      <c r="G134" s="31"/>
      <c r="H134" s="31"/>
      <c r="I134" s="31"/>
      <c r="J134" s="31"/>
    </row>
    <row r="135" spans="1:11">
      <c r="A135" s="30"/>
      <c r="C135" s="35"/>
      <c r="D135" s="31"/>
      <c r="E135" s="31"/>
      <c r="F135" s="31"/>
      <c r="G135" s="31"/>
      <c r="H135" s="31"/>
      <c r="I135" s="31"/>
      <c r="J135" s="31"/>
    </row>
    <row r="136" spans="1:11">
      <c r="A136" s="30"/>
      <c r="C136" s="35"/>
      <c r="D136" s="31"/>
      <c r="E136" s="31"/>
      <c r="F136" s="31"/>
      <c r="G136" s="31"/>
      <c r="H136" s="31"/>
      <c r="I136" s="31"/>
      <c r="J136" s="31"/>
    </row>
    <row r="137" spans="1:11">
      <c r="A137" s="30"/>
      <c r="C137" s="35"/>
      <c r="D137" s="31"/>
      <c r="E137" s="31"/>
      <c r="F137" s="31"/>
      <c r="G137" s="31"/>
      <c r="H137" s="31"/>
      <c r="I137" s="31"/>
      <c r="J137" s="31"/>
    </row>
    <row r="138" spans="1:11">
      <c r="A138" s="30"/>
      <c r="C138" s="35"/>
      <c r="D138" s="31"/>
      <c r="E138" s="31"/>
      <c r="F138" s="31"/>
      <c r="G138" s="31"/>
      <c r="H138" s="31"/>
      <c r="I138" s="31"/>
      <c r="J138" s="31"/>
    </row>
    <row r="139" spans="1:11">
      <c r="A139" s="30"/>
      <c r="C139" s="35"/>
      <c r="D139" s="31"/>
      <c r="E139" s="31"/>
      <c r="F139" s="31"/>
      <c r="G139" s="31"/>
      <c r="H139" s="31"/>
      <c r="I139" s="31"/>
      <c r="J139" s="31"/>
    </row>
    <row r="140" spans="1:11">
      <c r="A140" s="182"/>
      <c r="C140" s="35"/>
      <c r="D140" s="31"/>
      <c r="E140" s="31"/>
      <c r="F140" s="31"/>
      <c r="G140" s="31"/>
      <c r="H140" s="31"/>
      <c r="I140" s="31"/>
      <c r="J140" s="31"/>
    </row>
    <row r="141" spans="1:11">
      <c r="A141" s="30"/>
      <c r="B141" s="210"/>
      <c r="C141" s="211"/>
      <c r="D141" s="211"/>
      <c r="E141" s="211"/>
      <c r="F141" s="211"/>
      <c r="G141" s="211"/>
      <c r="H141" s="211"/>
      <c r="I141" s="226"/>
      <c r="J141" s="226"/>
      <c r="K141" s="211"/>
    </row>
    <row r="142" spans="1:11">
      <c r="A142" s="30"/>
      <c r="B142" s="211"/>
      <c r="C142" s="211"/>
      <c r="D142" s="211"/>
      <c r="E142" s="211"/>
      <c r="F142" s="211"/>
      <c r="G142" s="211"/>
      <c r="H142" s="211"/>
      <c r="I142" s="226"/>
      <c r="J142" s="211"/>
      <c r="K142" s="211"/>
    </row>
    <row r="143" spans="1:11">
      <c r="A143" s="30"/>
      <c r="B143" s="212"/>
      <c r="C143" s="211"/>
      <c r="D143" s="212"/>
      <c r="E143" s="212"/>
      <c r="F143" s="211"/>
      <c r="G143" s="211"/>
      <c r="H143" s="211"/>
      <c r="I143" s="211"/>
      <c r="J143" s="211"/>
      <c r="K143" s="211"/>
    </row>
    <row r="144" spans="1:11">
      <c r="A144" s="30"/>
      <c r="B144" s="211"/>
      <c r="C144" s="211"/>
      <c r="D144" s="211"/>
      <c r="E144" s="211"/>
      <c r="F144" s="211"/>
      <c r="G144" s="211"/>
      <c r="H144" s="211"/>
      <c r="I144" s="211"/>
      <c r="J144" s="211"/>
      <c r="K144" s="211"/>
    </row>
    <row r="145" spans="1:11">
      <c r="A145" s="30"/>
      <c r="B145" s="211"/>
      <c r="C145" s="211"/>
      <c r="D145" s="211"/>
      <c r="E145" s="211"/>
      <c r="F145" s="211"/>
      <c r="G145" s="211"/>
      <c r="H145" s="211"/>
      <c r="I145" s="211"/>
      <c r="J145" s="211"/>
      <c r="K145" s="211"/>
    </row>
    <row r="146" spans="1:11">
      <c r="A146" s="30"/>
      <c r="B146" s="213"/>
      <c r="C146" s="327"/>
      <c r="D146" s="327"/>
      <c r="E146" s="213"/>
      <c r="F146" s="213"/>
      <c r="G146" s="327"/>
      <c r="H146" s="327"/>
      <c r="I146" s="327"/>
      <c r="J146" s="327"/>
      <c r="K146" s="266"/>
    </row>
    <row r="147" spans="1:11">
      <c r="A147" s="30"/>
      <c r="B147" s="214"/>
      <c r="C147" s="339"/>
      <c r="D147" s="339"/>
      <c r="E147" s="214"/>
      <c r="F147" s="214"/>
      <c r="G147" s="339"/>
      <c r="H147" s="339"/>
      <c r="I147" s="215"/>
      <c r="J147" s="216"/>
      <c r="K147" s="215"/>
    </row>
    <row r="148" spans="1:11">
      <c r="A148" s="30"/>
      <c r="B148" s="211"/>
      <c r="C148" s="211"/>
      <c r="D148" s="211"/>
      <c r="E148" s="211"/>
      <c r="F148" s="211"/>
      <c r="G148" s="211"/>
      <c r="H148" s="211"/>
      <c r="I148" s="211"/>
      <c r="J148" s="211"/>
      <c r="K148" s="211"/>
    </row>
    <row r="149" spans="1:11">
      <c r="A149" s="30"/>
      <c r="B149" s="217"/>
      <c r="C149" s="340"/>
      <c r="D149" s="340"/>
      <c r="E149" s="340"/>
      <c r="F149" s="340"/>
      <c r="G149" s="340"/>
      <c r="H149" s="340"/>
      <c r="I149" s="340"/>
      <c r="J149" s="340"/>
      <c r="K149" s="340"/>
    </row>
    <row r="150" spans="1:11">
      <c r="A150" s="30"/>
      <c r="B150" s="341"/>
      <c r="C150" s="341"/>
      <c r="D150" s="341"/>
      <c r="E150" s="218"/>
      <c r="F150" s="218"/>
      <c r="G150" s="334"/>
      <c r="H150" s="334"/>
      <c r="I150" s="342"/>
      <c r="J150" s="342"/>
      <c r="K150" s="273"/>
    </row>
    <row r="151" spans="1:11">
      <c r="A151" s="30"/>
      <c r="B151" s="211"/>
      <c r="C151" s="336"/>
      <c r="D151" s="336"/>
      <c r="E151" s="211"/>
      <c r="F151" s="211"/>
      <c r="G151" s="211"/>
      <c r="H151" s="211"/>
      <c r="I151" s="337"/>
      <c r="J151" s="337"/>
      <c r="K151" s="272"/>
    </row>
    <row r="152" spans="1:11">
      <c r="A152" s="30"/>
      <c r="B152" s="211"/>
      <c r="C152" s="211"/>
      <c r="D152" s="211"/>
      <c r="E152" s="211"/>
      <c r="F152" s="211"/>
      <c r="G152" s="211"/>
      <c r="H152" s="211"/>
      <c r="I152" s="211"/>
      <c r="J152" s="211"/>
      <c r="K152" s="211"/>
    </row>
    <row r="153" spans="1:11">
      <c r="A153" s="30"/>
      <c r="B153" s="211"/>
      <c r="C153" s="336"/>
      <c r="D153" s="336"/>
      <c r="E153" s="211"/>
      <c r="F153" s="211"/>
      <c r="G153" s="211"/>
      <c r="H153" s="211"/>
      <c r="I153" s="338"/>
      <c r="J153" s="338"/>
      <c r="K153" s="271"/>
    </row>
    <row r="154" spans="1:11">
      <c r="A154" s="30"/>
      <c r="B154" s="211"/>
      <c r="C154" s="333"/>
      <c r="D154" s="333"/>
      <c r="E154" s="219"/>
      <c r="F154" s="220"/>
      <c r="G154" s="211"/>
      <c r="H154" s="211"/>
      <c r="I154" s="211"/>
      <c r="J154" s="211"/>
      <c r="K154" s="211"/>
    </row>
    <row r="155" spans="1:11">
      <c r="A155" s="30"/>
      <c r="B155" s="221"/>
      <c r="C155" s="222"/>
      <c r="D155" s="223"/>
      <c r="E155" s="223"/>
      <c r="F155" s="223"/>
      <c r="G155" s="334"/>
      <c r="H155" s="334"/>
      <c r="I155" s="335"/>
      <c r="J155" s="335"/>
      <c r="K155" s="270"/>
    </row>
    <row r="156" spans="1:11">
      <c r="A156" s="30"/>
      <c r="B156" s="211"/>
      <c r="C156" s="211"/>
      <c r="D156" s="211"/>
      <c r="E156" s="211"/>
      <c r="F156" s="211"/>
      <c r="G156" s="211"/>
      <c r="H156" s="211"/>
      <c r="I156" s="211"/>
      <c r="J156" s="211"/>
      <c r="K156" s="211"/>
    </row>
    <row r="157" spans="1:11">
      <c r="A157" s="30"/>
      <c r="B157" s="217"/>
      <c r="C157" s="340"/>
      <c r="D157" s="340"/>
      <c r="E157" s="340"/>
      <c r="F157" s="340"/>
      <c r="G157" s="340"/>
      <c r="H157" s="340"/>
      <c r="I157" s="340"/>
      <c r="J157" s="340"/>
      <c r="K157" s="340"/>
    </row>
    <row r="158" spans="1:11">
      <c r="A158" s="30"/>
      <c r="B158" s="341"/>
      <c r="C158" s="341"/>
      <c r="D158" s="341"/>
      <c r="E158" s="218"/>
      <c r="F158" s="218"/>
      <c r="G158" s="334"/>
      <c r="H158" s="334"/>
      <c r="I158" s="342"/>
      <c r="J158" s="342"/>
      <c r="K158" s="273"/>
    </row>
    <row r="159" spans="1:11">
      <c r="A159" s="30"/>
      <c r="B159" s="211"/>
      <c r="C159" s="336"/>
      <c r="D159" s="336"/>
      <c r="E159" s="211"/>
      <c r="F159" s="211"/>
      <c r="G159" s="211"/>
      <c r="H159" s="211"/>
      <c r="I159" s="337"/>
      <c r="J159" s="337"/>
      <c r="K159" s="272"/>
    </row>
    <row r="160" spans="1:11">
      <c r="A160" s="30"/>
      <c r="B160" s="211"/>
      <c r="C160" s="211"/>
      <c r="D160" s="211"/>
      <c r="E160" s="211"/>
      <c r="F160" s="211"/>
      <c r="G160" s="211"/>
      <c r="H160" s="211"/>
      <c r="I160" s="211"/>
      <c r="J160" s="211"/>
      <c r="K160" s="211"/>
    </row>
    <row r="161" spans="1:11">
      <c r="A161" s="30"/>
      <c r="B161" s="211"/>
      <c r="C161" s="336"/>
      <c r="D161" s="336"/>
      <c r="E161" s="211"/>
      <c r="F161" s="211"/>
      <c r="G161" s="211"/>
      <c r="H161" s="211"/>
      <c r="I161" s="337"/>
      <c r="J161" s="337"/>
      <c r="K161" s="272"/>
    </row>
    <row r="162" spans="1:11">
      <c r="A162" s="30"/>
      <c r="B162" s="211"/>
      <c r="C162" s="211"/>
      <c r="D162" s="211"/>
      <c r="E162" s="211"/>
      <c r="F162" s="211"/>
      <c r="G162" s="211"/>
      <c r="H162" s="211"/>
      <c r="I162" s="211"/>
      <c r="J162" s="211"/>
      <c r="K162" s="211"/>
    </row>
    <row r="163" spans="1:11">
      <c r="A163" s="30"/>
      <c r="B163" s="211"/>
      <c r="C163" s="336"/>
      <c r="D163" s="336"/>
      <c r="E163" s="211"/>
      <c r="F163" s="211"/>
      <c r="G163" s="211"/>
      <c r="H163" s="211"/>
      <c r="I163" s="337"/>
      <c r="J163" s="337"/>
      <c r="K163" s="272"/>
    </row>
    <row r="164" spans="1:11">
      <c r="A164" s="30"/>
      <c r="B164" s="211"/>
      <c r="C164" s="211"/>
      <c r="D164" s="211"/>
      <c r="E164" s="211"/>
      <c r="F164" s="211"/>
      <c r="G164" s="211"/>
      <c r="H164" s="211"/>
      <c r="I164" s="211"/>
      <c r="J164" s="211"/>
      <c r="K164" s="211"/>
    </row>
    <row r="165" spans="1:11">
      <c r="A165" s="30"/>
      <c r="B165" s="211"/>
      <c r="C165" s="336"/>
      <c r="D165" s="336"/>
      <c r="E165" s="211"/>
      <c r="F165" s="211"/>
      <c r="G165" s="211"/>
      <c r="H165" s="211"/>
      <c r="I165" s="338"/>
      <c r="J165" s="338"/>
      <c r="K165" s="271"/>
    </row>
    <row r="166" spans="1:11">
      <c r="A166" s="30"/>
      <c r="B166" s="211"/>
      <c r="C166" s="333"/>
      <c r="D166" s="333"/>
      <c r="E166" s="219"/>
      <c r="F166" s="220"/>
      <c r="G166" s="211"/>
      <c r="H166" s="211"/>
      <c r="I166" s="211"/>
      <c r="J166" s="211"/>
      <c r="K166" s="211"/>
    </row>
    <row r="167" spans="1:11">
      <c r="A167" s="30"/>
      <c r="B167" s="211"/>
      <c r="C167" s="336"/>
      <c r="D167" s="336"/>
      <c r="E167" s="211"/>
      <c r="F167" s="211"/>
      <c r="G167" s="211"/>
      <c r="H167" s="211"/>
      <c r="I167" s="338"/>
      <c r="J167" s="338"/>
      <c r="K167" s="271"/>
    </row>
    <row r="168" spans="1:11">
      <c r="A168" s="30"/>
      <c r="B168" s="211"/>
      <c r="C168" s="333"/>
      <c r="D168" s="333"/>
      <c r="E168" s="219"/>
      <c r="F168" s="220"/>
      <c r="G168" s="211"/>
      <c r="H168" s="211"/>
      <c r="I168" s="211"/>
      <c r="J168" s="211"/>
      <c r="K168" s="211"/>
    </row>
    <row r="169" spans="1:11">
      <c r="A169" s="30"/>
      <c r="B169" s="211"/>
      <c r="C169" s="336"/>
      <c r="D169" s="336"/>
      <c r="E169" s="211"/>
      <c r="F169" s="211"/>
      <c r="G169" s="211"/>
      <c r="H169" s="211"/>
      <c r="I169" s="338"/>
      <c r="J169" s="338"/>
      <c r="K169" s="271"/>
    </row>
    <row r="170" spans="1:11">
      <c r="A170" s="30"/>
      <c r="B170" s="211"/>
      <c r="C170" s="333"/>
      <c r="D170" s="333"/>
      <c r="E170" s="219"/>
      <c r="F170" s="220"/>
      <c r="G170" s="211"/>
      <c r="H170" s="211"/>
      <c r="I170" s="211"/>
      <c r="J170" s="211"/>
      <c r="K170" s="211"/>
    </row>
    <row r="171" spans="1:11">
      <c r="A171" s="56"/>
      <c r="B171" s="221"/>
      <c r="C171" s="222"/>
      <c r="D171" s="223"/>
      <c r="E171" s="223"/>
      <c r="F171" s="223"/>
      <c r="G171" s="334"/>
      <c r="H171" s="334"/>
      <c r="I171" s="335"/>
      <c r="J171" s="335"/>
      <c r="K171" s="270"/>
    </row>
    <row r="172" spans="1:11">
      <c r="A172" s="56"/>
      <c r="B172" s="211"/>
      <c r="C172" s="211"/>
      <c r="D172" s="211"/>
      <c r="E172" s="211"/>
      <c r="F172" s="211"/>
      <c r="G172" s="211"/>
      <c r="H172" s="211"/>
      <c r="I172" s="211"/>
      <c r="J172" s="211"/>
      <c r="K172" s="211"/>
    </row>
    <row r="173" spans="1:11">
      <c r="A173" s="56"/>
      <c r="B173" s="217"/>
      <c r="C173" s="340"/>
      <c r="D173" s="340"/>
      <c r="E173" s="340"/>
      <c r="F173" s="340"/>
      <c r="G173" s="340"/>
      <c r="H173" s="340"/>
      <c r="I173" s="340"/>
      <c r="J173" s="340"/>
      <c r="K173" s="340"/>
    </row>
    <row r="174" spans="1:11">
      <c r="A174" s="56"/>
      <c r="B174" s="341"/>
      <c r="C174" s="341"/>
      <c r="D174" s="341"/>
      <c r="E174" s="218"/>
      <c r="F174" s="218"/>
      <c r="G174" s="334"/>
      <c r="H174" s="334"/>
      <c r="I174" s="342"/>
      <c r="J174" s="342"/>
      <c r="K174" s="273"/>
    </row>
    <row r="175" spans="1:11">
      <c r="A175" s="56"/>
      <c r="B175" s="211"/>
      <c r="C175" s="336"/>
      <c r="D175" s="336"/>
      <c r="E175" s="211"/>
      <c r="F175" s="211"/>
      <c r="G175" s="211"/>
      <c r="H175" s="211"/>
      <c r="I175" s="337"/>
      <c r="J175" s="337"/>
      <c r="K175" s="272"/>
    </row>
    <row r="176" spans="1:11">
      <c r="A176" s="56"/>
      <c r="B176" s="211"/>
      <c r="C176" s="211"/>
      <c r="D176" s="211"/>
      <c r="E176" s="211"/>
      <c r="F176" s="211"/>
      <c r="G176" s="211"/>
      <c r="H176" s="211"/>
      <c r="I176" s="211"/>
      <c r="J176" s="211"/>
      <c r="K176" s="211"/>
    </row>
    <row r="177" spans="1:11">
      <c r="A177" s="56"/>
      <c r="B177" s="211"/>
      <c r="C177" s="336"/>
      <c r="D177" s="336"/>
      <c r="E177" s="211"/>
      <c r="F177" s="211"/>
      <c r="G177" s="211"/>
      <c r="H177" s="211"/>
      <c r="I177" s="337"/>
      <c r="J177" s="337"/>
      <c r="K177" s="272"/>
    </row>
    <row r="178" spans="1:11">
      <c r="A178" s="56"/>
      <c r="B178" s="211"/>
      <c r="C178" s="211"/>
      <c r="D178" s="211"/>
      <c r="E178" s="211"/>
      <c r="F178" s="211"/>
      <c r="G178" s="211"/>
      <c r="H178" s="211"/>
      <c r="I178" s="211"/>
      <c r="J178" s="211"/>
      <c r="K178" s="211"/>
    </row>
    <row r="179" spans="1:11">
      <c r="A179" s="56"/>
      <c r="B179" s="211"/>
      <c r="C179" s="336"/>
      <c r="D179" s="336"/>
      <c r="E179" s="211"/>
      <c r="F179" s="211"/>
      <c r="G179" s="211"/>
      <c r="H179" s="211"/>
      <c r="I179" s="337"/>
      <c r="J179" s="337"/>
      <c r="K179" s="272"/>
    </row>
    <row r="180" spans="1:11">
      <c r="A180" s="56"/>
      <c r="B180" s="211"/>
      <c r="C180" s="211"/>
      <c r="D180" s="211"/>
      <c r="E180" s="211"/>
      <c r="F180" s="211"/>
      <c r="G180" s="211"/>
      <c r="H180" s="211"/>
      <c r="I180" s="211"/>
      <c r="J180" s="211"/>
      <c r="K180" s="211"/>
    </row>
    <row r="181" spans="1:11">
      <c r="A181" s="56"/>
      <c r="B181" s="211"/>
      <c r="C181" s="336"/>
      <c r="D181" s="336"/>
      <c r="E181" s="211"/>
      <c r="F181" s="211"/>
      <c r="G181" s="211"/>
      <c r="H181" s="211"/>
      <c r="I181" s="338"/>
      <c r="J181" s="338"/>
      <c r="K181" s="271"/>
    </row>
    <row r="182" spans="1:11">
      <c r="A182" s="56"/>
      <c r="B182" s="211"/>
      <c r="C182" s="333"/>
      <c r="D182" s="333"/>
      <c r="E182" s="219"/>
      <c r="F182" s="220"/>
      <c r="G182" s="211"/>
      <c r="H182" s="211"/>
      <c r="I182" s="211"/>
      <c r="J182" s="211"/>
      <c r="K182" s="211"/>
    </row>
    <row r="183" spans="1:11">
      <c r="A183" s="56"/>
      <c r="B183" s="211"/>
      <c r="C183" s="336"/>
      <c r="D183" s="336"/>
      <c r="E183" s="211"/>
      <c r="F183" s="211"/>
      <c r="G183" s="211"/>
      <c r="H183" s="211"/>
      <c r="I183" s="338"/>
      <c r="J183" s="338"/>
      <c r="K183" s="271"/>
    </row>
    <row r="184" spans="1:11">
      <c r="A184" s="56"/>
      <c r="B184" s="211"/>
      <c r="C184" s="333"/>
      <c r="D184" s="333"/>
      <c r="E184" s="219"/>
      <c r="F184" s="220"/>
      <c r="G184" s="211"/>
      <c r="H184" s="211"/>
      <c r="I184" s="211"/>
      <c r="J184" s="211"/>
      <c r="K184" s="211"/>
    </row>
    <row r="185" spans="1:11">
      <c r="A185" s="56"/>
      <c r="B185" s="211"/>
      <c r="C185" s="336"/>
      <c r="D185" s="336"/>
      <c r="E185" s="211"/>
      <c r="F185" s="211"/>
      <c r="G185" s="211"/>
      <c r="H185" s="211"/>
      <c r="I185" s="338"/>
      <c r="J185" s="338"/>
      <c r="K185" s="271"/>
    </row>
    <row r="186" spans="1:11">
      <c r="A186" s="56"/>
      <c r="B186" s="211"/>
      <c r="C186" s="333"/>
      <c r="D186" s="333"/>
      <c r="E186" s="219"/>
      <c r="F186" s="220"/>
      <c r="G186" s="211"/>
      <c r="H186" s="211"/>
      <c r="I186" s="211"/>
      <c r="J186" s="211"/>
      <c r="K186" s="211"/>
    </row>
    <row r="187" spans="1:11">
      <c r="A187" s="56"/>
      <c r="B187" s="211"/>
      <c r="C187" s="336"/>
      <c r="D187" s="336"/>
      <c r="E187" s="211"/>
      <c r="F187" s="211"/>
      <c r="G187" s="211"/>
      <c r="H187" s="211"/>
      <c r="I187" s="338"/>
      <c r="J187" s="338"/>
      <c r="K187" s="271"/>
    </row>
    <row r="188" spans="1:11">
      <c r="A188" s="56"/>
      <c r="B188" s="211"/>
      <c r="C188" s="333"/>
      <c r="D188" s="333"/>
      <c r="E188" s="219"/>
      <c r="F188" s="220"/>
      <c r="G188" s="211"/>
      <c r="H188" s="211"/>
      <c r="I188" s="211"/>
      <c r="J188" s="211"/>
      <c r="K188" s="211"/>
    </row>
    <row r="189" spans="1:11">
      <c r="A189" s="56"/>
      <c r="B189" s="221"/>
      <c r="C189" s="222"/>
      <c r="D189" s="223"/>
      <c r="E189" s="223"/>
      <c r="F189" s="223"/>
      <c r="G189" s="334"/>
      <c r="H189" s="334"/>
      <c r="I189" s="335"/>
      <c r="J189" s="335"/>
      <c r="K189" s="270"/>
    </row>
    <row r="190" spans="1:11">
      <c r="A190" s="56"/>
      <c r="B190" s="211"/>
      <c r="C190" s="211"/>
      <c r="D190" s="211"/>
      <c r="E190" s="211"/>
      <c r="F190" s="211"/>
      <c r="G190" s="211"/>
      <c r="H190" s="211"/>
      <c r="I190" s="211"/>
      <c r="J190" s="211"/>
      <c r="K190" s="211"/>
    </row>
    <row r="191" spans="1:11">
      <c r="A191" s="56"/>
      <c r="B191" s="217"/>
      <c r="C191" s="340"/>
      <c r="D191" s="340"/>
      <c r="E191" s="340"/>
      <c r="F191" s="340"/>
      <c r="G191" s="340"/>
      <c r="H191" s="340"/>
      <c r="I191" s="340"/>
      <c r="J191" s="340"/>
      <c r="K191" s="340"/>
    </row>
    <row r="192" spans="1:11">
      <c r="A192" s="56"/>
      <c r="B192" s="341"/>
      <c r="C192" s="341"/>
      <c r="D192" s="341"/>
      <c r="E192" s="218"/>
      <c r="F192" s="218"/>
      <c r="G192" s="334"/>
      <c r="H192" s="334"/>
      <c r="I192" s="342"/>
      <c r="J192" s="342"/>
      <c r="K192" s="273"/>
    </row>
    <row r="193" spans="1:11">
      <c r="A193" s="56"/>
      <c r="B193" s="211"/>
      <c r="C193" s="336"/>
      <c r="D193" s="336"/>
      <c r="E193" s="211"/>
      <c r="F193" s="211"/>
      <c r="G193" s="211"/>
      <c r="H193" s="211"/>
      <c r="I193" s="337"/>
      <c r="J193" s="337"/>
      <c r="K193" s="272"/>
    </row>
    <row r="194" spans="1:11">
      <c r="A194" s="56"/>
      <c r="B194" s="211"/>
      <c r="C194" s="211"/>
      <c r="D194" s="211"/>
      <c r="E194" s="211"/>
      <c r="F194" s="211"/>
      <c r="G194" s="211"/>
      <c r="H194" s="211"/>
      <c r="I194" s="211"/>
      <c r="J194" s="211"/>
      <c r="K194" s="211"/>
    </row>
    <row r="195" spans="1:11">
      <c r="A195" s="56"/>
      <c r="B195" s="211"/>
      <c r="C195" s="336"/>
      <c r="D195" s="336"/>
      <c r="E195" s="211"/>
      <c r="F195" s="211"/>
      <c r="G195" s="211"/>
      <c r="H195" s="211"/>
      <c r="I195" s="338"/>
      <c r="J195" s="338"/>
      <c r="K195" s="271"/>
    </row>
    <row r="196" spans="1:11">
      <c r="A196" s="56"/>
      <c r="B196" s="211"/>
      <c r="C196" s="333"/>
      <c r="D196" s="333"/>
      <c r="E196" s="219"/>
      <c r="F196" s="220"/>
      <c r="G196" s="211"/>
      <c r="H196" s="211"/>
      <c r="I196" s="211"/>
      <c r="J196" s="211"/>
      <c r="K196" s="211"/>
    </row>
    <row r="197" spans="1:11">
      <c r="A197" s="56"/>
      <c r="B197" s="221"/>
      <c r="C197" s="222"/>
      <c r="D197" s="223"/>
      <c r="E197" s="223"/>
      <c r="F197" s="223"/>
      <c r="G197" s="334"/>
      <c r="H197" s="334"/>
      <c r="I197" s="335"/>
      <c r="J197" s="335"/>
      <c r="K197" s="270"/>
    </row>
    <row r="198" spans="1:11">
      <c r="A198" s="56"/>
      <c r="B198" s="211"/>
      <c r="C198" s="211"/>
      <c r="D198" s="211"/>
      <c r="E198" s="211"/>
      <c r="F198" s="211"/>
      <c r="G198" s="211"/>
      <c r="H198" s="211"/>
      <c r="I198" s="211"/>
      <c r="J198" s="211"/>
      <c r="K198" s="211"/>
    </row>
    <row r="199" spans="1:11">
      <c r="A199" s="56"/>
      <c r="B199" s="217"/>
      <c r="C199" s="340"/>
      <c r="D199" s="340"/>
      <c r="E199" s="340"/>
      <c r="F199" s="340"/>
      <c r="G199" s="340"/>
      <c r="H199" s="340"/>
      <c r="I199" s="340"/>
      <c r="J199" s="340"/>
      <c r="K199" s="340"/>
    </row>
    <row r="200" spans="1:11">
      <c r="A200" s="56"/>
      <c r="B200" s="341"/>
      <c r="C200" s="341"/>
      <c r="D200" s="341"/>
      <c r="E200" s="218"/>
      <c r="F200" s="218"/>
      <c r="G200" s="334"/>
      <c r="H200" s="334"/>
      <c r="I200" s="342"/>
      <c r="J200" s="342"/>
      <c r="K200" s="273"/>
    </row>
    <row r="201" spans="1:11">
      <c r="A201" s="56"/>
      <c r="B201" s="211"/>
      <c r="C201" s="336"/>
      <c r="D201" s="336"/>
      <c r="E201" s="211"/>
      <c r="F201" s="211"/>
      <c r="G201" s="211"/>
      <c r="H201" s="211"/>
      <c r="I201" s="337"/>
      <c r="J201" s="337"/>
      <c r="K201" s="272"/>
    </row>
    <row r="202" spans="1:11">
      <c r="A202" s="56"/>
      <c r="B202" s="211"/>
      <c r="C202" s="211"/>
      <c r="D202" s="211"/>
      <c r="E202" s="211"/>
      <c r="F202" s="211"/>
      <c r="G202" s="211"/>
      <c r="H202" s="211"/>
      <c r="I202" s="211"/>
      <c r="J202" s="211"/>
      <c r="K202" s="211"/>
    </row>
    <row r="203" spans="1:11">
      <c r="A203" s="56"/>
      <c r="B203" s="211"/>
      <c r="C203" s="336"/>
      <c r="D203" s="336"/>
      <c r="E203" s="211"/>
      <c r="F203" s="211"/>
      <c r="G203" s="211"/>
      <c r="H203" s="211"/>
      <c r="I203" s="338"/>
      <c r="J203" s="338"/>
      <c r="K203" s="271"/>
    </row>
    <row r="204" spans="1:11">
      <c r="A204" s="56"/>
      <c r="B204" s="211"/>
      <c r="C204" s="333"/>
      <c r="D204" s="333"/>
      <c r="E204" s="220"/>
      <c r="F204" s="220"/>
      <c r="G204" s="211"/>
      <c r="H204" s="211"/>
      <c r="I204" s="211"/>
      <c r="J204" s="211"/>
      <c r="K204" s="211"/>
    </row>
    <row r="205" spans="1:11">
      <c r="A205" s="56"/>
      <c r="B205" s="221"/>
      <c r="C205" s="222"/>
      <c r="D205" s="223"/>
      <c r="E205" s="223"/>
      <c r="F205" s="223"/>
      <c r="G205" s="334"/>
      <c r="H205" s="334"/>
      <c r="I205" s="335"/>
      <c r="J205" s="335"/>
      <c r="K205" s="270"/>
    </row>
    <row r="206" spans="1:11">
      <c r="A206" s="56"/>
      <c r="B206" s="211"/>
      <c r="C206" s="211"/>
      <c r="D206" s="211"/>
      <c r="E206" s="211"/>
      <c r="F206" s="211"/>
      <c r="G206" s="211"/>
      <c r="H206" s="211"/>
      <c r="I206" s="211"/>
      <c r="J206" s="211"/>
      <c r="K206" s="211"/>
    </row>
    <row r="207" spans="1:11">
      <c r="A207" s="56"/>
      <c r="B207" s="217"/>
      <c r="C207" s="340"/>
      <c r="D207" s="340"/>
      <c r="E207" s="340"/>
      <c r="F207" s="340"/>
      <c r="G207" s="340"/>
      <c r="H207" s="340"/>
      <c r="I207" s="340"/>
      <c r="J207" s="340"/>
      <c r="K207" s="340"/>
    </row>
    <row r="208" spans="1:11">
      <c r="A208" s="56"/>
      <c r="B208" s="341"/>
      <c r="C208" s="341"/>
      <c r="D208" s="341"/>
      <c r="E208" s="218"/>
      <c r="F208" s="218"/>
      <c r="G208" s="334"/>
      <c r="H208" s="334"/>
      <c r="I208" s="342"/>
      <c r="J208" s="342"/>
      <c r="K208" s="273"/>
    </row>
    <row r="209" spans="1:11">
      <c r="A209" s="56"/>
      <c r="B209" s="211"/>
      <c r="C209" s="336"/>
      <c r="D209" s="336"/>
      <c r="E209" s="211"/>
      <c r="F209" s="211"/>
      <c r="G209" s="211"/>
      <c r="H209" s="211"/>
      <c r="I209" s="337"/>
      <c r="J209" s="337"/>
      <c r="K209" s="272"/>
    </row>
    <row r="210" spans="1:11">
      <c r="A210" s="56"/>
      <c r="B210" s="211"/>
      <c r="C210" s="211"/>
      <c r="D210" s="211"/>
      <c r="E210" s="211"/>
      <c r="F210" s="211"/>
      <c r="G210" s="211"/>
      <c r="H210" s="211"/>
      <c r="I210" s="211"/>
      <c r="J210" s="211"/>
      <c r="K210" s="211"/>
    </row>
    <row r="211" spans="1:11">
      <c r="A211" s="56"/>
      <c r="B211" s="211"/>
      <c r="C211" s="336"/>
      <c r="D211" s="336"/>
      <c r="E211" s="211"/>
      <c r="F211" s="211"/>
      <c r="G211" s="211"/>
      <c r="H211" s="211"/>
      <c r="I211" s="338"/>
      <c r="J211" s="338"/>
      <c r="K211" s="271"/>
    </row>
    <row r="212" spans="1:11">
      <c r="A212" s="56"/>
      <c r="B212" s="211"/>
      <c r="C212" s="333"/>
      <c r="D212" s="333"/>
      <c r="E212" s="219"/>
      <c r="F212" s="220"/>
      <c r="G212" s="211"/>
      <c r="H212" s="211"/>
      <c r="I212" s="211"/>
      <c r="J212" s="211"/>
      <c r="K212" s="211"/>
    </row>
    <row r="213" spans="1:11">
      <c r="A213" s="56"/>
      <c r="B213" s="211"/>
      <c r="C213" s="336"/>
      <c r="D213" s="336"/>
      <c r="E213" s="211"/>
      <c r="F213" s="211"/>
      <c r="G213" s="211"/>
      <c r="H213" s="211"/>
      <c r="I213" s="338"/>
      <c r="J213" s="338"/>
      <c r="K213" s="271"/>
    </row>
    <row r="214" spans="1:11">
      <c r="A214" s="56"/>
      <c r="B214" s="211"/>
      <c r="C214" s="333"/>
      <c r="D214" s="333"/>
      <c r="E214" s="219"/>
      <c r="F214" s="220"/>
      <c r="G214" s="211"/>
      <c r="H214" s="211"/>
      <c r="I214" s="211"/>
      <c r="J214" s="211"/>
      <c r="K214" s="211"/>
    </row>
    <row r="215" spans="1:11">
      <c r="A215" s="56"/>
      <c r="B215" s="221"/>
      <c r="C215" s="222"/>
      <c r="D215" s="223"/>
      <c r="E215" s="223"/>
      <c r="F215" s="223"/>
      <c r="G215" s="334"/>
      <c r="H215" s="334"/>
      <c r="I215" s="335"/>
      <c r="J215" s="335"/>
      <c r="K215" s="270"/>
    </row>
    <row r="216" spans="1:11">
      <c r="A216" s="56"/>
      <c r="B216" s="211"/>
      <c r="C216" s="211"/>
      <c r="D216" s="211"/>
      <c r="E216" s="211"/>
      <c r="F216" s="211"/>
      <c r="G216" s="211"/>
      <c r="H216" s="211"/>
      <c r="I216" s="211"/>
      <c r="J216" s="211"/>
      <c r="K216" s="211"/>
    </row>
    <row r="217" spans="1:11">
      <c r="A217" s="56"/>
      <c r="B217" s="217"/>
      <c r="C217" s="340"/>
      <c r="D217" s="340"/>
      <c r="E217" s="340"/>
      <c r="F217" s="340"/>
      <c r="G217" s="340"/>
      <c r="H217" s="340"/>
      <c r="I217" s="340"/>
      <c r="J217" s="340"/>
      <c r="K217" s="340"/>
    </row>
    <row r="218" spans="1:11">
      <c r="A218" s="56"/>
      <c r="B218" s="341"/>
      <c r="C218" s="341"/>
      <c r="D218" s="341"/>
      <c r="E218" s="218"/>
      <c r="F218" s="218"/>
      <c r="G218" s="334"/>
      <c r="H218" s="334"/>
      <c r="I218" s="342"/>
      <c r="J218" s="342"/>
      <c r="K218" s="273"/>
    </row>
    <row r="219" spans="1:11">
      <c r="A219" s="56"/>
      <c r="B219" s="211"/>
      <c r="C219" s="336"/>
      <c r="D219" s="336"/>
      <c r="E219" s="211"/>
      <c r="F219" s="211"/>
      <c r="G219" s="211"/>
      <c r="H219" s="211"/>
      <c r="I219" s="337"/>
      <c r="J219" s="337"/>
      <c r="K219" s="272"/>
    </row>
    <row r="220" spans="1:11">
      <c r="A220" s="56"/>
      <c r="B220" s="211"/>
      <c r="C220" s="211"/>
      <c r="D220" s="211"/>
      <c r="E220" s="211"/>
      <c r="F220" s="211"/>
      <c r="G220" s="211"/>
      <c r="H220" s="211"/>
      <c r="I220" s="211"/>
      <c r="J220" s="211"/>
      <c r="K220" s="211"/>
    </row>
    <row r="221" spans="1:11">
      <c r="A221" s="56"/>
      <c r="B221" s="211"/>
      <c r="C221" s="336"/>
      <c r="D221" s="336"/>
      <c r="E221" s="211"/>
      <c r="F221" s="211"/>
      <c r="G221" s="211"/>
      <c r="H221" s="211"/>
      <c r="I221" s="338"/>
      <c r="J221" s="338"/>
      <c r="K221" s="271"/>
    </row>
    <row r="222" spans="1:11">
      <c r="A222" s="56"/>
      <c r="B222" s="211"/>
      <c r="C222" s="333"/>
      <c r="D222" s="333"/>
      <c r="E222" s="219"/>
      <c r="F222" s="220"/>
      <c r="G222" s="211"/>
      <c r="H222" s="211"/>
      <c r="I222" s="211"/>
      <c r="J222" s="211"/>
      <c r="K222" s="211"/>
    </row>
    <row r="223" spans="1:11">
      <c r="A223" s="56"/>
      <c r="B223" s="221"/>
      <c r="C223" s="222"/>
      <c r="D223" s="223"/>
      <c r="E223" s="223"/>
      <c r="F223" s="223"/>
      <c r="G223" s="334"/>
      <c r="H223" s="334"/>
      <c r="I223" s="335"/>
      <c r="J223" s="335"/>
      <c r="K223" s="270"/>
    </row>
    <row r="224" spans="1:11">
      <c r="A224" s="56"/>
      <c r="B224" s="211"/>
      <c r="C224" s="211"/>
      <c r="D224" s="211"/>
      <c r="E224" s="211"/>
      <c r="F224" s="211"/>
      <c r="G224" s="211"/>
      <c r="H224" s="211"/>
      <c r="I224" s="211"/>
      <c r="J224" s="211"/>
      <c r="K224" s="211"/>
    </row>
    <row r="225" spans="1:11">
      <c r="A225" s="56"/>
      <c r="B225" s="217"/>
      <c r="C225" s="340"/>
      <c r="D225" s="340"/>
      <c r="E225" s="340"/>
      <c r="F225" s="340"/>
      <c r="G225" s="340"/>
      <c r="H225" s="340"/>
      <c r="I225" s="340"/>
      <c r="J225" s="340"/>
      <c r="K225" s="340"/>
    </row>
    <row r="226" spans="1:11">
      <c r="A226" s="56"/>
      <c r="B226" s="341"/>
      <c r="C226" s="341"/>
      <c r="D226" s="341"/>
      <c r="E226" s="218"/>
      <c r="F226" s="218"/>
      <c r="G226" s="334"/>
      <c r="H226" s="334"/>
      <c r="I226" s="342"/>
      <c r="J226" s="342"/>
      <c r="K226" s="273"/>
    </row>
    <row r="227" spans="1:11">
      <c r="A227" s="56"/>
      <c r="B227" s="211"/>
      <c r="C227" s="336"/>
      <c r="D227" s="336"/>
      <c r="E227" s="211"/>
      <c r="F227" s="211"/>
      <c r="G227" s="211"/>
      <c r="H227" s="211"/>
      <c r="I227" s="337"/>
      <c r="J227" s="337"/>
      <c r="K227" s="272"/>
    </row>
    <row r="228" spans="1:11">
      <c r="A228" s="56"/>
      <c r="B228" s="211"/>
      <c r="C228" s="211"/>
      <c r="D228" s="211"/>
      <c r="E228" s="211"/>
      <c r="F228" s="211"/>
      <c r="G228" s="211"/>
      <c r="H228" s="211"/>
      <c r="I228" s="211"/>
      <c r="J228" s="211"/>
      <c r="K228" s="211"/>
    </row>
    <row r="229" spans="1:11">
      <c r="A229" s="56"/>
      <c r="B229" s="211"/>
      <c r="C229" s="336"/>
      <c r="D229" s="336"/>
      <c r="E229" s="211"/>
      <c r="F229" s="211"/>
      <c r="G229" s="211"/>
      <c r="H229" s="211"/>
      <c r="I229" s="338"/>
      <c r="J229" s="338"/>
      <c r="K229" s="271"/>
    </row>
    <row r="230" spans="1:11">
      <c r="A230" s="56"/>
      <c r="B230" s="211"/>
      <c r="C230" s="333"/>
      <c r="D230" s="333"/>
      <c r="E230" s="219"/>
      <c r="F230" s="220"/>
      <c r="G230" s="211"/>
      <c r="H230" s="211"/>
      <c r="I230" s="211"/>
      <c r="J230" s="211"/>
      <c r="K230" s="211"/>
    </row>
    <row r="231" spans="1:11">
      <c r="A231" s="56"/>
      <c r="B231" s="221"/>
      <c r="C231" s="222"/>
      <c r="D231" s="223"/>
      <c r="E231" s="223"/>
      <c r="F231" s="223"/>
      <c r="G231" s="334"/>
      <c r="H231" s="334"/>
      <c r="I231" s="335"/>
      <c r="J231" s="335"/>
      <c r="K231" s="270"/>
    </row>
    <row r="232" spans="1:11">
      <c r="A232" s="56"/>
      <c r="B232" s="211"/>
      <c r="C232" s="211"/>
      <c r="D232" s="211"/>
      <c r="E232" s="211"/>
      <c r="F232" s="211"/>
      <c r="G232" s="211"/>
      <c r="H232" s="211"/>
      <c r="I232" s="211"/>
      <c r="J232" s="211"/>
      <c r="K232" s="211"/>
    </row>
    <row r="233" spans="1:11">
      <c r="A233" s="56"/>
      <c r="B233" s="217"/>
      <c r="C233" s="340"/>
      <c r="D233" s="340"/>
      <c r="E233" s="340"/>
      <c r="F233" s="340"/>
      <c r="G233" s="340"/>
      <c r="H233" s="340"/>
      <c r="I233" s="340"/>
      <c r="J233" s="340"/>
      <c r="K233" s="340"/>
    </row>
    <row r="234" spans="1:11">
      <c r="A234" s="56"/>
      <c r="B234" s="341"/>
      <c r="C234" s="341"/>
      <c r="D234" s="341"/>
      <c r="E234" s="218"/>
      <c r="F234" s="218"/>
      <c r="G234" s="334"/>
      <c r="H234" s="334"/>
      <c r="I234" s="342"/>
      <c r="J234" s="342"/>
      <c r="K234" s="273"/>
    </row>
    <row r="235" spans="1:11">
      <c r="A235" s="56"/>
      <c r="B235" s="211"/>
      <c r="C235" s="336"/>
      <c r="D235" s="336"/>
      <c r="E235" s="211"/>
      <c r="F235" s="211"/>
      <c r="G235" s="211"/>
      <c r="H235" s="211"/>
      <c r="I235" s="337"/>
      <c r="J235" s="337"/>
      <c r="K235" s="272"/>
    </row>
    <row r="236" spans="1:11">
      <c r="A236" s="56"/>
      <c r="B236" s="211"/>
      <c r="C236" s="211"/>
      <c r="D236" s="211"/>
      <c r="E236" s="211"/>
      <c r="F236" s="211"/>
      <c r="G236" s="211"/>
      <c r="H236" s="211"/>
      <c r="I236" s="211"/>
      <c r="J236" s="211"/>
      <c r="K236" s="211"/>
    </row>
    <row r="237" spans="1:11">
      <c r="A237" s="56"/>
      <c r="B237" s="211"/>
      <c r="C237" s="336"/>
      <c r="D237" s="336"/>
      <c r="E237" s="211"/>
      <c r="F237" s="211"/>
      <c r="G237" s="211"/>
      <c r="H237" s="211"/>
      <c r="I237" s="337"/>
      <c r="J237" s="337"/>
      <c r="K237" s="272"/>
    </row>
    <row r="238" spans="1:11">
      <c r="A238" s="56"/>
      <c r="B238" s="211"/>
      <c r="C238" s="211"/>
      <c r="D238" s="211"/>
      <c r="E238" s="211"/>
      <c r="F238" s="211"/>
      <c r="G238" s="211"/>
      <c r="H238" s="211"/>
      <c r="I238" s="211"/>
      <c r="J238" s="211"/>
      <c r="K238" s="211"/>
    </row>
    <row r="239" spans="1:11">
      <c r="A239" s="56"/>
      <c r="B239" s="211"/>
      <c r="C239" s="336"/>
      <c r="D239" s="336"/>
      <c r="E239" s="211"/>
      <c r="F239" s="211"/>
      <c r="G239" s="211"/>
      <c r="H239" s="211"/>
      <c r="I239" s="337"/>
      <c r="J239" s="337"/>
      <c r="K239" s="272"/>
    </row>
    <row r="240" spans="1:11">
      <c r="A240" s="56"/>
      <c r="B240" s="211"/>
      <c r="C240" s="211"/>
      <c r="D240" s="211"/>
      <c r="E240" s="211"/>
      <c r="F240" s="211"/>
      <c r="G240" s="211"/>
      <c r="H240" s="211"/>
      <c r="I240" s="211"/>
      <c r="J240" s="211"/>
      <c r="K240" s="211"/>
    </row>
    <row r="241" spans="1:11">
      <c r="A241" s="56"/>
      <c r="B241" s="211"/>
      <c r="C241" s="336"/>
      <c r="D241" s="336"/>
      <c r="E241" s="211"/>
      <c r="F241" s="211"/>
      <c r="G241" s="211"/>
      <c r="H241" s="211"/>
      <c r="I241" s="343"/>
      <c r="J241" s="343"/>
      <c r="K241" s="272"/>
    </row>
    <row r="242" spans="1:11">
      <c r="A242" s="56"/>
      <c r="B242" s="211"/>
      <c r="C242" s="211"/>
      <c r="D242" s="211"/>
      <c r="E242" s="211"/>
      <c r="F242" s="211"/>
      <c r="G242" s="211"/>
      <c r="H242" s="211"/>
      <c r="I242" s="211"/>
      <c r="J242" s="211"/>
      <c r="K242" s="211"/>
    </row>
    <row r="243" spans="1:11">
      <c r="A243" s="56"/>
      <c r="B243" s="211"/>
      <c r="C243" s="336"/>
      <c r="D243" s="336"/>
      <c r="E243" s="211"/>
      <c r="F243" s="211"/>
      <c r="G243" s="211"/>
      <c r="H243" s="211"/>
      <c r="I243" s="338"/>
      <c r="J243" s="338"/>
      <c r="K243" s="271"/>
    </row>
    <row r="244" spans="1:11">
      <c r="A244" s="56"/>
      <c r="B244" s="211"/>
      <c r="C244" s="333"/>
      <c r="D244" s="333"/>
      <c r="E244" s="219"/>
      <c r="F244" s="220"/>
      <c r="G244" s="211"/>
      <c r="H244" s="211"/>
      <c r="I244" s="211"/>
      <c r="J244" s="211"/>
      <c r="K244" s="211"/>
    </row>
    <row r="245" spans="1:11">
      <c r="A245" s="56"/>
      <c r="B245" s="211"/>
      <c r="C245" s="336"/>
      <c r="D245" s="336"/>
      <c r="E245" s="211"/>
      <c r="F245" s="211"/>
      <c r="G245" s="211"/>
      <c r="H245" s="211"/>
      <c r="I245" s="338"/>
      <c r="J245" s="338"/>
      <c r="K245" s="271"/>
    </row>
    <row r="246" spans="1:11">
      <c r="A246" s="56"/>
      <c r="B246" s="211"/>
      <c r="C246" s="333"/>
      <c r="D246" s="333"/>
      <c r="E246" s="219"/>
      <c r="F246" s="220"/>
      <c r="G246" s="211"/>
      <c r="H246" s="211"/>
      <c r="I246" s="211"/>
      <c r="J246" s="211"/>
      <c r="K246" s="211"/>
    </row>
    <row r="247" spans="1:11">
      <c r="A247" s="56"/>
      <c r="B247" s="211"/>
      <c r="C247" s="336"/>
      <c r="D247" s="336"/>
      <c r="E247" s="211"/>
      <c r="F247" s="211"/>
      <c r="G247" s="211"/>
      <c r="H247" s="211"/>
      <c r="I247" s="338"/>
      <c r="J247" s="338"/>
      <c r="K247" s="271"/>
    </row>
    <row r="248" spans="1:11">
      <c r="A248" s="56"/>
      <c r="B248" s="211"/>
      <c r="C248" s="333"/>
      <c r="D248" s="333"/>
      <c r="E248" s="219"/>
      <c r="F248" s="220"/>
      <c r="G248" s="211"/>
      <c r="H248" s="211"/>
      <c r="I248" s="211"/>
      <c r="J248" s="211"/>
      <c r="K248" s="211"/>
    </row>
    <row r="249" spans="1:11">
      <c r="A249" s="56"/>
      <c r="B249" s="211"/>
      <c r="C249" s="336"/>
      <c r="D249" s="336"/>
      <c r="E249" s="211"/>
      <c r="F249" s="211"/>
      <c r="G249" s="211"/>
      <c r="H249" s="211"/>
      <c r="I249" s="338"/>
      <c r="J249" s="338"/>
      <c r="K249" s="271"/>
    </row>
    <row r="250" spans="1:11">
      <c r="A250" s="56"/>
      <c r="B250" s="211"/>
      <c r="C250" s="333"/>
      <c r="D250" s="333"/>
      <c r="E250" s="219"/>
      <c r="F250" s="220"/>
      <c r="G250" s="211"/>
      <c r="H250" s="211"/>
      <c r="I250" s="211"/>
      <c r="J250" s="211"/>
      <c r="K250" s="211"/>
    </row>
    <row r="251" spans="1:11">
      <c r="A251" s="56"/>
      <c r="B251" s="211"/>
      <c r="C251" s="336"/>
      <c r="D251" s="336"/>
      <c r="E251" s="211"/>
      <c r="F251" s="211"/>
      <c r="G251" s="211"/>
      <c r="H251" s="211"/>
      <c r="I251" s="338"/>
      <c r="J251" s="338"/>
      <c r="K251" s="274"/>
    </row>
    <row r="252" spans="1:11">
      <c r="A252" s="56"/>
      <c r="B252" s="211"/>
      <c r="C252" s="333"/>
      <c r="D252" s="333"/>
      <c r="E252" s="219"/>
      <c r="F252" s="220"/>
      <c r="G252" s="211"/>
      <c r="H252" s="211"/>
      <c r="I252" s="211"/>
      <c r="J252" s="211"/>
      <c r="K252" s="211"/>
    </row>
    <row r="253" spans="1:11">
      <c r="A253" s="56"/>
      <c r="B253" s="221"/>
      <c r="C253" s="222"/>
      <c r="D253" s="223"/>
      <c r="E253" s="223"/>
      <c r="F253" s="223"/>
      <c r="G253" s="334"/>
      <c r="H253" s="334"/>
      <c r="I253" s="335"/>
      <c r="J253" s="335"/>
      <c r="K253" s="270"/>
    </row>
    <row r="254" spans="1:11">
      <c r="A254" s="56"/>
      <c r="B254" s="211"/>
      <c r="C254" s="211"/>
      <c r="D254" s="211"/>
      <c r="E254" s="211"/>
      <c r="F254" s="211"/>
      <c r="G254" s="211"/>
      <c r="H254" s="211"/>
      <c r="I254" s="211"/>
      <c r="J254" s="211"/>
      <c r="K254" s="211"/>
    </row>
    <row r="255" spans="1:11">
      <c r="A255" s="56"/>
      <c r="B255" s="217"/>
      <c r="C255" s="340"/>
      <c r="D255" s="340"/>
      <c r="E255" s="340"/>
      <c r="F255" s="340"/>
      <c r="G255" s="340"/>
      <c r="H255" s="340"/>
      <c r="I255" s="340"/>
      <c r="J255" s="340"/>
      <c r="K255" s="340"/>
    </row>
    <row r="256" spans="1:11">
      <c r="A256" s="56"/>
      <c r="B256" s="341"/>
      <c r="C256" s="341"/>
      <c r="D256" s="341"/>
      <c r="E256" s="218"/>
      <c r="F256" s="218"/>
      <c r="G256" s="334"/>
      <c r="H256" s="334"/>
      <c r="I256" s="342"/>
      <c r="J256" s="342"/>
      <c r="K256" s="273"/>
    </row>
    <row r="257" spans="1:11">
      <c r="A257" s="56"/>
      <c r="B257" s="211"/>
      <c r="C257" s="336"/>
      <c r="D257" s="336"/>
      <c r="E257" s="211"/>
      <c r="F257" s="211"/>
      <c r="G257" s="211"/>
      <c r="H257" s="211"/>
      <c r="I257" s="337"/>
      <c r="J257" s="337"/>
      <c r="K257" s="272"/>
    </row>
    <row r="258" spans="1:11">
      <c r="A258" s="56"/>
      <c r="B258" s="211"/>
      <c r="C258" s="211"/>
      <c r="D258" s="211"/>
      <c r="E258" s="211"/>
      <c r="F258" s="211"/>
      <c r="G258" s="211"/>
      <c r="H258" s="211"/>
      <c r="I258" s="211"/>
      <c r="J258" s="211"/>
      <c r="K258" s="211"/>
    </row>
    <row r="259" spans="1:11">
      <c r="A259" s="56"/>
      <c r="B259" s="211"/>
      <c r="C259" s="336"/>
      <c r="D259" s="336"/>
      <c r="E259" s="211"/>
      <c r="F259" s="211"/>
      <c r="G259" s="211"/>
      <c r="H259" s="211"/>
      <c r="I259" s="338"/>
      <c r="J259" s="338"/>
      <c r="K259" s="271"/>
    </row>
    <row r="260" spans="1:11">
      <c r="A260" s="56"/>
      <c r="B260" s="211"/>
      <c r="C260" s="333"/>
      <c r="D260" s="333"/>
      <c r="E260" s="219"/>
      <c r="F260" s="220"/>
      <c r="G260" s="211"/>
      <c r="H260" s="211"/>
      <c r="I260" s="211"/>
      <c r="J260" s="211"/>
      <c r="K260" s="211"/>
    </row>
    <row r="261" spans="1:11">
      <c r="A261" s="56"/>
      <c r="B261" s="221"/>
      <c r="C261" s="222"/>
      <c r="D261" s="223"/>
      <c r="E261" s="223"/>
      <c r="F261" s="223"/>
      <c r="G261" s="334"/>
      <c r="H261" s="334"/>
      <c r="I261" s="335"/>
      <c r="J261" s="335"/>
      <c r="K261" s="270"/>
    </row>
    <row r="262" spans="1:11">
      <c r="A262" s="56"/>
      <c r="B262" s="211"/>
      <c r="C262" s="211"/>
      <c r="D262" s="211"/>
      <c r="E262" s="211"/>
      <c r="F262" s="211"/>
      <c r="G262" s="211"/>
      <c r="H262" s="211"/>
      <c r="I262" s="211"/>
      <c r="J262" s="211"/>
      <c r="K262" s="211"/>
    </row>
    <row r="263" spans="1:11">
      <c r="A263" s="56"/>
      <c r="B263" s="217"/>
      <c r="C263" s="340"/>
      <c r="D263" s="340"/>
      <c r="E263" s="340"/>
      <c r="F263" s="340"/>
      <c r="G263" s="340"/>
      <c r="H263" s="340"/>
      <c r="I263" s="340"/>
      <c r="J263" s="340"/>
      <c r="K263" s="340"/>
    </row>
    <row r="264" spans="1:11">
      <c r="A264" s="56"/>
      <c r="B264" s="341"/>
      <c r="C264" s="341"/>
      <c r="D264" s="341"/>
      <c r="E264" s="218"/>
      <c r="F264" s="218"/>
      <c r="G264" s="334"/>
      <c r="H264" s="334"/>
      <c r="I264" s="342"/>
      <c r="J264" s="342"/>
      <c r="K264" s="273"/>
    </row>
    <row r="265" spans="1:11">
      <c r="A265" s="56"/>
      <c r="B265" s="211"/>
      <c r="C265" s="336"/>
      <c r="D265" s="336"/>
      <c r="E265" s="211"/>
      <c r="F265" s="211"/>
      <c r="G265" s="211"/>
      <c r="H265" s="211"/>
      <c r="I265" s="337"/>
      <c r="J265" s="337"/>
      <c r="K265" s="272"/>
    </row>
    <row r="266" spans="1:11">
      <c r="A266" s="56"/>
      <c r="B266" s="211"/>
      <c r="C266" s="211"/>
      <c r="D266" s="211"/>
      <c r="E266" s="211"/>
      <c r="F266" s="211"/>
      <c r="G266" s="211"/>
      <c r="H266" s="211"/>
      <c r="I266" s="211"/>
      <c r="J266" s="211"/>
      <c r="K266" s="211"/>
    </row>
    <row r="267" spans="1:11">
      <c r="A267" s="56"/>
      <c r="B267" s="211"/>
      <c r="C267" s="336"/>
      <c r="D267" s="336"/>
      <c r="E267" s="211"/>
      <c r="F267" s="211"/>
      <c r="G267" s="211"/>
      <c r="H267" s="211"/>
      <c r="I267" s="338"/>
      <c r="J267" s="338"/>
      <c r="K267" s="271"/>
    </row>
    <row r="268" spans="1:11">
      <c r="A268" s="56"/>
      <c r="B268" s="211"/>
      <c r="C268" s="333"/>
      <c r="D268" s="333"/>
      <c r="E268" s="219"/>
      <c r="F268" s="220"/>
      <c r="G268" s="211"/>
      <c r="H268" s="211"/>
      <c r="I268" s="211"/>
      <c r="J268" s="211"/>
      <c r="K268" s="211"/>
    </row>
    <row r="269" spans="1:11">
      <c r="A269" s="56"/>
      <c r="B269" s="221"/>
      <c r="C269" s="222"/>
      <c r="D269" s="223"/>
      <c r="E269" s="223"/>
      <c r="F269" s="223"/>
      <c r="G269" s="334"/>
      <c r="H269" s="334"/>
      <c r="I269" s="335"/>
      <c r="J269" s="335"/>
      <c r="K269" s="270"/>
    </row>
    <row r="270" spans="1:11">
      <c r="A270" s="56"/>
      <c r="B270" s="211"/>
      <c r="C270" s="211"/>
      <c r="D270" s="211"/>
      <c r="E270" s="211"/>
      <c r="F270" s="211"/>
      <c r="G270" s="211"/>
      <c r="H270" s="211"/>
      <c r="I270" s="211"/>
      <c r="J270" s="211"/>
      <c r="K270" s="211"/>
    </row>
    <row r="271" spans="1:11">
      <c r="A271" s="56"/>
      <c r="B271" s="217"/>
      <c r="C271" s="340"/>
      <c r="D271" s="340"/>
      <c r="E271" s="340"/>
      <c r="F271" s="340"/>
      <c r="G271" s="340"/>
      <c r="H271" s="340"/>
      <c r="I271" s="340"/>
      <c r="J271" s="340"/>
      <c r="K271" s="340"/>
    </row>
    <row r="272" spans="1:11">
      <c r="A272" s="56"/>
      <c r="B272" s="341"/>
      <c r="C272" s="341"/>
      <c r="D272" s="341"/>
      <c r="E272" s="218"/>
      <c r="F272" s="218"/>
      <c r="G272" s="334"/>
      <c r="H272" s="334"/>
      <c r="I272" s="342"/>
      <c r="J272" s="342"/>
      <c r="K272" s="273"/>
    </row>
    <row r="273" spans="1:11">
      <c r="A273" s="56"/>
      <c r="B273" s="211"/>
      <c r="C273" s="336"/>
      <c r="D273" s="336"/>
      <c r="E273" s="211"/>
      <c r="F273" s="211"/>
      <c r="G273" s="211"/>
      <c r="H273" s="211"/>
      <c r="I273" s="337"/>
      <c r="J273" s="337"/>
      <c r="K273" s="272"/>
    </row>
    <row r="274" spans="1:11">
      <c r="A274" s="56"/>
      <c r="B274" s="211"/>
      <c r="C274" s="211"/>
      <c r="D274" s="211"/>
      <c r="E274" s="211"/>
      <c r="F274" s="211"/>
      <c r="G274" s="211"/>
      <c r="H274" s="211"/>
      <c r="I274" s="211"/>
      <c r="J274" s="211"/>
      <c r="K274" s="211"/>
    </row>
    <row r="275" spans="1:11">
      <c r="A275" s="56"/>
      <c r="B275" s="211"/>
      <c r="C275" s="336"/>
      <c r="D275" s="336"/>
      <c r="E275" s="211"/>
      <c r="F275" s="211"/>
      <c r="G275" s="211"/>
      <c r="H275" s="211"/>
      <c r="I275" s="338"/>
      <c r="J275" s="338"/>
      <c r="K275" s="271"/>
    </row>
    <row r="276" spans="1:11">
      <c r="A276" s="56"/>
      <c r="B276" s="211"/>
      <c r="C276" s="333"/>
      <c r="D276" s="333"/>
      <c r="E276" s="219"/>
      <c r="F276" s="220"/>
      <c r="G276" s="211"/>
      <c r="H276" s="211"/>
      <c r="I276" s="211"/>
      <c r="J276" s="211"/>
      <c r="K276" s="211"/>
    </row>
    <row r="277" spans="1:11">
      <c r="A277" s="56"/>
      <c r="B277" s="221"/>
      <c r="C277" s="222"/>
      <c r="D277" s="223"/>
      <c r="E277" s="223"/>
      <c r="F277" s="223"/>
      <c r="G277" s="334"/>
      <c r="H277" s="334"/>
      <c r="I277" s="335"/>
      <c r="J277" s="335"/>
      <c r="K277" s="270"/>
    </row>
    <row r="278" spans="1:11">
      <c r="A278" s="56"/>
      <c r="B278" s="211"/>
      <c r="C278" s="211"/>
      <c r="D278" s="211"/>
      <c r="E278" s="211"/>
      <c r="F278" s="211"/>
      <c r="G278" s="211"/>
      <c r="H278" s="211"/>
      <c r="I278" s="211"/>
      <c r="J278" s="211"/>
      <c r="K278" s="211"/>
    </row>
    <row r="279" spans="1:11">
      <c r="A279" s="56"/>
      <c r="B279" s="217"/>
      <c r="C279" s="340"/>
      <c r="D279" s="340"/>
      <c r="E279" s="340"/>
      <c r="F279" s="340"/>
      <c r="G279" s="340"/>
      <c r="H279" s="340"/>
      <c r="I279" s="340"/>
      <c r="J279" s="340"/>
      <c r="K279" s="340"/>
    </row>
    <row r="280" spans="1:11">
      <c r="A280" s="56"/>
      <c r="B280" s="341"/>
      <c r="C280" s="341"/>
      <c r="D280" s="341"/>
      <c r="E280" s="218"/>
      <c r="F280" s="218"/>
      <c r="G280" s="334"/>
      <c r="H280" s="334"/>
      <c r="I280" s="342"/>
      <c r="J280" s="342"/>
      <c r="K280" s="273"/>
    </row>
    <row r="281" spans="1:11">
      <c r="A281" s="56"/>
      <c r="B281" s="211"/>
      <c r="C281" s="336"/>
      <c r="D281" s="336"/>
      <c r="E281" s="211"/>
      <c r="F281" s="211"/>
      <c r="G281" s="211"/>
      <c r="H281" s="211"/>
      <c r="I281" s="337"/>
      <c r="J281" s="337"/>
      <c r="K281" s="272"/>
    </row>
    <row r="282" spans="1:11">
      <c r="A282" s="56"/>
      <c r="B282" s="211"/>
      <c r="C282" s="211"/>
      <c r="D282" s="211"/>
      <c r="E282" s="211"/>
      <c r="F282" s="211"/>
      <c r="G282" s="211"/>
      <c r="H282" s="211"/>
      <c r="I282" s="211"/>
      <c r="J282" s="211"/>
      <c r="K282" s="211"/>
    </row>
    <row r="283" spans="1:11">
      <c r="A283" s="56"/>
      <c r="B283" s="211"/>
      <c r="C283" s="336"/>
      <c r="D283" s="336"/>
      <c r="E283" s="211"/>
      <c r="F283" s="211"/>
      <c r="G283" s="211"/>
      <c r="H283" s="211"/>
      <c r="I283" s="338"/>
      <c r="J283" s="338"/>
      <c r="K283" s="271"/>
    </row>
    <row r="284" spans="1:11">
      <c r="A284" s="56"/>
      <c r="B284" s="211"/>
      <c r="C284" s="333"/>
      <c r="D284" s="333"/>
      <c r="E284" s="219"/>
      <c r="F284" s="220"/>
      <c r="G284" s="211"/>
      <c r="H284" s="211"/>
      <c r="I284" s="211"/>
      <c r="J284" s="211"/>
      <c r="K284" s="211"/>
    </row>
    <row r="285" spans="1:11">
      <c r="A285" s="56"/>
      <c r="B285" s="221"/>
      <c r="C285" s="222"/>
      <c r="D285" s="223"/>
      <c r="E285" s="223"/>
      <c r="F285" s="223"/>
      <c r="G285" s="334"/>
      <c r="H285" s="334"/>
      <c r="I285" s="335"/>
      <c r="J285" s="335"/>
      <c r="K285" s="270"/>
    </row>
    <row r="286" spans="1:11">
      <c r="A286" s="56"/>
      <c r="B286" s="211"/>
      <c r="C286" s="211"/>
      <c r="D286" s="211"/>
      <c r="E286" s="211"/>
      <c r="F286" s="211"/>
      <c r="G286" s="211"/>
      <c r="H286" s="211"/>
      <c r="I286" s="211"/>
      <c r="J286" s="211"/>
      <c r="K286" s="211"/>
    </row>
    <row r="287" spans="1:11">
      <c r="A287" s="56"/>
      <c r="B287" s="217"/>
      <c r="C287" s="340"/>
      <c r="D287" s="340"/>
      <c r="E287" s="340"/>
      <c r="F287" s="340"/>
      <c r="G287" s="340"/>
      <c r="H287" s="340"/>
      <c r="I287" s="340"/>
      <c r="J287" s="340"/>
      <c r="K287" s="340"/>
    </row>
    <row r="288" spans="1:11">
      <c r="A288" s="56"/>
      <c r="B288" s="341"/>
      <c r="C288" s="341"/>
      <c r="D288" s="341"/>
      <c r="E288" s="218"/>
      <c r="F288" s="218"/>
      <c r="G288" s="334"/>
      <c r="H288" s="334"/>
      <c r="I288" s="342"/>
      <c r="J288" s="342"/>
      <c r="K288" s="273"/>
    </row>
    <row r="289" spans="1:11">
      <c r="A289" s="56"/>
      <c r="B289" s="211"/>
      <c r="C289" s="336"/>
      <c r="D289" s="336"/>
      <c r="E289" s="211"/>
      <c r="F289" s="211"/>
      <c r="G289" s="211"/>
      <c r="H289" s="211"/>
      <c r="I289" s="337"/>
      <c r="J289" s="337"/>
      <c r="K289" s="272"/>
    </row>
    <row r="290" spans="1:11">
      <c r="A290" s="56"/>
      <c r="B290" s="211"/>
      <c r="C290" s="211"/>
      <c r="D290" s="211"/>
      <c r="E290" s="211"/>
      <c r="F290" s="211"/>
      <c r="G290" s="211"/>
      <c r="H290" s="211"/>
      <c r="I290" s="211"/>
      <c r="J290" s="211"/>
      <c r="K290" s="211"/>
    </row>
    <row r="291" spans="1:11">
      <c r="A291" s="56"/>
      <c r="B291" s="211"/>
      <c r="C291" s="336"/>
      <c r="D291" s="336"/>
      <c r="E291" s="211"/>
      <c r="F291" s="211"/>
      <c r="G291" s="211"/>
      <c r="H291" s="211"/>
      <c r="I291" s="337"/>
      <c r="J291" s="337"/>
      <c r="K291" s="272"/>
    </row>
    <row r="292" spans="1:11">
      <c r="A292" s="56"/>
      <c r="B292" s="211"/>
      <c r="C292" s="211"/>
      <c r="D292" s="211"/>
      <c r="E292" s="211"/>
      <c r="F292" s="211"/>
      <c r="G292" s="211"/>
      <c r="H292" s="211"/>
      <c r="I292" s="211"/>
      <c r="J292" s="211"/>
      <c r="K292" s="211"/>
    </row>
    <row r="293" spans="1:11">
      <c r="A293" s="56"/>
      <c r="B293" s="211"/>
      <c r="C293" s="336"/>
      <c r="D293" s="336"/>
      <c r="E293" s="211"/>
      <c r="F293" s="211"/>
      <c r="G293" s="211"/>
      <c r="H293" s="211"/>
      <c r="I293" s="337"/>
      <c r="J293" s="337"/>
      <c r="K293" s="272"/>
    </row>
    <row r="294" spans="1:11">
      <c r="A294" s="56"/>
      <c r="B294" s="211"/>
      <c r="C294" s="211"/>
      <c r="D294" s="211"/>
      <c r="E294" s="211"/>
      <c r="F294" s="211"/>
      <c r="G294" s="211"/>
      <c r="H294" s="211"/>
      <c r="I294" s="211"/>
      <c r="J294" s="211"/>
      <c r="K294" s="211"/>
    </row>
    <row r="295" spans="1:11">
      <c r="A295" s="56"/>
      <c r="B295" s="211"/>
      <c r="C295" s="336"/>
      <c r="D295" s="336"/>
      <c r="E295" s="211"/>
      <c r="F295" s="211"/>
      <c r="G295" s="211"/>
      <c r="H295" s="211"/>
      <c r="I295" s="338"/>
      <c r="J295" s="338"/>
      <c r="K295" s="271"/>
    </row>
    <row r="296" spans="1:11">
      <c r="A296" s="56"/>
      <c r="B296" s="211"/>
      <c r="C296" s="333"/>
      <c r="D296" s="333"/>
      <c r="E296" s="219"/>
      <c r="F296" s="220"/>
      <c r="G296" s="211"/>
      <c r="H296" s="211"/>
      <c r="I296" s="211"/>
      <c r="J296" s="211"/>
      <c r="K296" s="211"/>
    </row>
    <row r="297" spans="1:11">
      <c r="A297" s="56"/>
      <c r="B297" s="211"/>
      <c r="C297" s="336"/>
      <c r="D297" s="336"/>
      <c r="E297" s="211"/>
      <c r="F297" s="211"/>
      <c r="G297" s="211"/>
      <c r="H297" s="211"/>
      <c r="I297" s="338"/>
      <c r="J297" s="338"/>
      <c r="K297" s="271"/>
    </row>
    <row r="298" spans="1:11">
      <c r="A298" s="56"/>
      <c r="B298" s="211"/>
      <c r="C298" s="333"/>
      <c r="D298" s="333"/>
      <c r="E298" s="219"/>
      <c r="F298" s="220"/>
      <c r="G298" s="211"/>
      <c r="H298" s="211"/>
      <c r="I298" s="211"/>
      <c r="J298" s="211"/>
      <c r="K298" s="211"/>
    </row>
    <row r="299" spans="1:11">
      <c r="A299" s="56"/>
      <c r="B299" s="211"/>
      <c r="C299" s="336"/>
      <c r="D299" s="336"/>
      <c r="E299" s="211"/>
      <c r="F299" s="211"/>
      <c r="G299" s="211"/>
      <c r="H299" s="211"/>
      <c r="I299" s="338"/>
      <c r="J299" s="338"/>
      <c r="K299" s="271"/>
    </row>
    <row r="300" spans="1:11">
      <c r="A300" s="56"/>
      <c r="B300" s="211"/>
      <c r="C300" s="333"/>
      <c r="D300" s="333"/>
      <c r="E300" s="219"/>
      <c r="F300" s="220"/>
      <c r="G300" s="211"/>
      <c r="H300" s="211"/>
      <c r="I300" s="211"/>
      <c r="J300" s="211"/>
      <c r="K300" s="211"/>
    </row>
    <row r="301" spans="1:11">
      <c r="A301" s="56"/>
      <c r="B301" s="221"/>
      <c r="C301" s="222"/>
      <c r="D301" s="223"/>
      <c r="E301" s="223"/>
      <c r="F301" s="223"/>
      <c r="G301" s="334"/>
      <c r="H301" s="334"/>
      <c r="I301" s="335"/>
      <c r="J301" s="335"/>
      <c r="K301" s="270"/>
    </row>
    <row r="302" spans="1:11">
      <c r="A302" s="56"/>
      <c r="B302" s="211"/>
      <c r="C302" s="211"/>
      <c r="D302" s="211"/>
      <c r="E302" s="211"/>
      <c r="F302" s="211"/>
      <c r="G302" s="211"/>
      <c r="H302" s="211"/>
      <c r="I302" s="211"/>
      <c r="J302" s="211"/>
      <c r="K302" s="211"/>
    </row>
    <row r="303" spans="1:11">
      <c r="A303" s="56"/>
      <c r="B303" s="217"/>
      <c r="C303" s="340"/>
      <c r="D303" s="340"/>
      <c r="E303" s="340"/>
      <c r="F303" s="340"/>
      <c r="G303" s="340"/>
      <c r="H303" s="340"/>
      <c r="I303" s="340"/>
      <c r="J303" s="340"/>
      <c r="K303" s="340"/>
    </row>
    <row r="304" spans="1:11">
      <c r="A304" s="56"/>
      <c r="B304" s="341"/>
      <c r="C304" s="341"/>
      <c r="D304" s="341"/>
      <c r="E304" s="218"/>
      <c r="F304" s="218"/>
      <c r="G304" s="334"/>
      <c r="H304" s="334"/>
      <c r="I304" s="342"/>
      <c r="J304" s="342"/>
      <c r="K304" s="273"/>
    </row>
    <row r="305" spans="1:11">
      <c r="A305" s="56"/>
      <c r="B305" s="211"/>
      <c r="C305" s="336"/>
      <c r="D305" s="336"/>
      <c r="E305" s="211"/>
      <c r="F305" s="211"/>
      <c r="G305" s="211"/>
      <c r="H305" s="211"/>
      <c r="I305" s="337"/>
      <c r="J305" s="337"/>
      <c r="K305" s="272"/>
    </row>
    <row r="306" spans="1:11">
      <c r="A306" s="56"/>
      <c r="B306" s="211"/>
      <c r="C306" s="211"/>
      <c r="D306" s="211"/>
      <c r="E306" s="211"/>
      <c r="F306" s="211"/>
      <c r="G306" s="211"/>
      <c r="H306" s="211"/>
      <c r="I306" s="211"/>
      <c r="J306" s="211"/>
      <c r="K306" s="211"/>
    </row>
    <row r="307" spans="1:11">
      <c r="A307" s="56"/>
      <c r="B307" s="211"/>
      <c r="C307" s="336"/>
      <c r="D307" s="336"/>
      <c r="E307" s="211"/>
      <c r="F307" s="211"/>
      <c r="G307" s="211"/>
      <c r="H307" s="211"/>
      <c r="I307" s="343"/>
      <c r="J307" s="343"/>
      <c r="K307" s="272"/>
    </row>
    <row r="308" spans="1:11">
      <c r="A308" s="56"/>
      <c r="B308" s="211"/>
      <c r="C308" s="211"/>
      <c r="D308" s="211"/>
      <c r="E308" s="211"/>
      <c r="F308" s="211"/>
      <c r="G308" s="211"/>
      <c r="H308" s="211"/>
      <c r="I308" s="211"/>
      <c r="J308" s="211"/>
      <c r="K308" s="211"/>
    </row>
    <row r="309" spans="1:11">
      <c r="A309" s="56"/>
      <c r="B309" s="211"/>
      <c r="C309" s="336"/>
      <c r="D309" s="336"/>
      <c r="E309" s="211"/>
      <c r="F309" s="211"/>
      <c r="G309" s="211"/>
      <c r="H309" s="211"/>
      <c r="I309" s="337"/>
      <c r="J309" s="337"/>
      <c r="K309" s="272"/>
    </row>
    <row r="310" spans="1:11">
      <c r="A310" s="56"/>
      <c r="B310" s="211"/>
      <c r="C310" s="211"/>
      <c r="D310" s="211"/>
      <c r="E310" s="211"/>
      <c r="F310" s="211"/>
      <c r="G310" s="211"/>
      <c r="H310" s="211"/>
      <c r="I310" s="211"/>
      <c r="J310" s="211"/>
      <c r="K310" s="211"/>
    </row>
    <row r="311" spans="1:11">
      <c r="A311" s="56"/>
      <c r="B311" s="211"/>
      <c r="C311" s="336"/>
      <c r="D311" s="336"/>
      <c r="E311" s="211"/>
      <c r="F311" s="211"/>
      <c r="G311" s="211"/>
      <c r="H311" s="211"/>
      <c r="I311" s="338"/>
      <c r="J311" s="338"/>
      <c r="K311" s="274"/>
    </row>
    <row r="312" spans="1:11">
      <c r="A312" s="56"/>
      <c r="B312" s="211"/>
      <c r="C312" s="333"/>
      <c r="D312" s="333"/>
      <c r="E312" s="219"/>
      <c r="F312" s="220"/>
      <c r="G312" s="211"/>
      <c r="H312" s="211"/>
      <c r="I312" s="211"/>
      <c r="J312" s="211"/>
      <c r="K312" s="211"/>
    </row>
    <row r="313" spans="1:11">
      <c r="A313" s="56"/>
      <c r="B313" s="211"/>
      <c r="C313" s="336"/>
      <c r="D313" s="336"/>
      <c r="E313" s="211"/>
      <c r="F313" s="211"/>
      <c r="G313" s="211"/>
      <c r="H313" s="211"/>
      <c r="I313" s="338"/>
      <c r="J313" s="338"/>
      <c r="K313" s="271"/>
    </row>
    <row r="314" spans="1:11">
      <c r="A314" s="56"/>
      <c r="B314" s="211"/>
      <c r="C314" s="333"/>
      <c r="D314" s="333"/>
      <c r="E314" s="219"/>
      <c r="F314" s="220"/>
      <c r="G314" s="211"/>
      <c r="H314" s="211"/>
      <c r="I314" s="211"/>
      <c r="J314" s="211"/>
      <c r="K314" s="211"/>
    </row>
    <row r="315" spans="1:11">
      <c r="A315" s="56"/>
      <c r="B315" s="211"/>
      <c r="C315" s="336"/>
      <c r="D315" s="336"/>
      <c r="E315" s="211"/>
      <c r="F315" s="211"/>
      <c r="G315" s="211"/>
      <c r="H315" s="211"/>
      <c r="I315" s="338"/>
      <c r="J315" s="338"/>
      <c r="K315" s="274"/>
    </row>
    <row r="316" spans="1:11">
      <c r="A316" s="56"/>
      <c r="B316" s="211"/>
      <c r="C316" s="333"/>
      <c r="D316" s="333"/>
      <c r="E316" s="219"/>
      <c r="F316" s="220"/>
      <c r="G316" s="211"/>
      <c r="H316" s="211"/>
      <c r="I316" s="211"/>
      <c r="J316" s="211"/>
      <c r="K316" s="211"/>
    </row>
    <row r="317" spans="1:11">
      <c r="A317" s="56"/>
      <c r="B317" s="211"/>
      <c r="C317" s="336"/>
      <c r="D317" s="336"/>
      <c r="E317" s="211"/>
      <c r="F317" s="211"/>
      <c r="G317" s="211"/>
      <c r="H317" s="211"/>
      <c r="I317" s="338"/>
      <c r="J317" s="338"/>
      <c r="K317" s="271"/>
    </row>
    <row r="318" spans="1:11">
      <c r="A318" s="56"/>
      <c r="B318" s="211"/>
      <c r="C318" s="333"/>
      <c r="D318" s="333"/>
      <c r="E318" s="219"/>
      <c r="F318" s="220"/>
      <c r="G318" s="211"/>
      <c r="H318" s="211"/>
      <c r="I318" s="211"/>
      <c r="J318" s="211"/>
      <c r="K318" s="211"/>
    </row>
    <row r="319" spans="1:11">
      <c r="A319" s="56"/>
      <c r="B319" s="211"/>
      <c r="C319" s="336"/>
      <c r="D319" s="336"/>
      <c r="E319" s="211"/>
      <c r="F319" s="211"/>
      <c r="G319" s="211"/>
      <c r="H319" s="211"/>
      <c r="I319" s="338"/>
      <c r="J319" s="338"/>
      <c r="K319" s="271"/>
    </row>
    <row r="320" spans="1:11">
      <c r="A320" s="56"/>
      <c r="B320" s="211"/>
      <c r="C320" s="333"/>
      <c r="D320" s="333"/>
      <c r="E320" s="219"/>
      <c r="F320" s="220"/>
      <c r="G320" s="211"/>
      <c r="H320" s="211"/>
      <c r="I320" s="211"/>
      <c r="J320" s="211"/>
      <c r="K320" s="211"/>
    </row>
    <row r="321" spans="1:11">
      <c r="A321" s="56"/>
      <c r="B321" s="221"/>
      <c r="C321" s="222"/>
      <c r="D321" s="223"/>
      <c r="E321" s="223"/>
      <c r="F321" s="223"/>
      <c r="G321" s="334"/>
      <c r="H321" s="334"/>
      <c r="I321" s="335"/>
      <c r="J321" s="335"/>
      <c r="K321" s="270"/>
    </row>
    <row r="322" spans="1:11">
      <c r="A322" s="56"/>
      <c r="B322" s="211"/>
      <c r="C322" s="211"/>
      <c r="D322" s="211"/>
      <c r="E322" s="211"/>
      <c r="F322" s="211"/>
      <c r="G322" s="211"/>
      <c r="H322" s="211"/>
      <c r="I322" s="211"/>
      <c r="J322" s="211"/>
      <c r="K322" s="211"/>
    </row>
    <row r="323" spans="1:11">
      <c r="A323" s="56"/>
      <c r="B323" s="217"/>
      <c r="C323" s="340"/>
      <c r="D323" s="340"/>
      <c r="E323" s="340"/>
      <c r="F323" s="340"/>
      <c r="G323" s="340"/>
      <c r="H323" s="340"/>
      <c r="I323" s="340"/>
      <c r="J323" s="340"/>
      <c r="K323" s="340"/>
    </row>
    <row r="324" spans="1:11">
      <c r="A324" s="56"/>
      <c r="B324" s="341"/>
      <c r="C324" s="341"/>
      <c r="D324" s="341"/>
      <c r="E324" s="218"/>
      <c r="F324" s="218"/>
      <c r="G324" s="334"/>
      <c r="H324" s="334"/>
      <c r="I324" s="342"/>
      <c r="J324" s="342"/>
      <c r="K324" s="269"/>
    </row>
    <row r="325" spans="1:11">
      <c r="A325" s="56"/>
      <c r="B325" s="211"/>
      <c r="C325" s="336"/>
      <c r="D325" s="336"/>
      <c r="E325" s="211"/>
      <c r="F325" s="211"/>
      <c r="G325" s="211"/>
      <c r="H325" s="211"/>
      <c r="I325" s="337"/>
      <c r="J325" s="337"/>
      <c r="K325" s="272"/>
    </row>
    <row r="326" spans="1:11">
      <c r="A326" s="56"/>
      <c r="B326" s="211"/>
      <c r="C326" s="211"/>
      <c r="D326" s="211"/>
      <c r="E326" s="211"/>
      <c r="F326" s="211"/>
      <c r="G326" s="211"/>
      <c r="H326" s="211"/>
      <c r="I326" s="211"/>
      <c r="J326" s="211"/>
      <c r="K326" s="211"/>
    </row>
    <row r="327" spans="1:11">
      <c r="A327" s="56"/>
      <c r="B327" s="221"/>
      <c r="C327" s="222"/>
      <c r="D327" s="223"/>
      <c r="E327" s="223"/>
      <c r="F327" s="223"/>
      <c r="G327" s="334"/>
      <c r="H327" s="334"/>
      <c r="I327" s="335"/>
      <c r="J327" s="335"/>
      <c r="K327" s="276"/>
    </row>
    <row r="328" spans="1:11">
      <c r="A328" s="56"/>
      <c r="B328" s="211"/>
      <c r="C328" s="211"/>
      <c r="D328" s="211"/>
      <c r="E328" s="211"/>
      <c r="F328" s="211"/>
      <c r="G328" s="211"/>
      <c r="H328" s="211"/>
      <c r="I328" s="211"/>
      <c r="J328" s="211"/>
      <c r="K328" s="211"/>
    </row>
    <row r="329" spans="1:11">
      <c r="A329" s="56"/>
      <c r="B329" s="217"/>
      <c r="C329" s="340"/>
      <c r="D329" s="340"/>
      <c r="E329" s="340"/>
      <c r="F329" s="340"/>
      <c r="G329" s="340"/>
      <c r="H329" s="340"/>
      <c r="I329" s="340"/>
      <c r="J329" s="340"/>
      <c r="K329" s="340"/>
    </row>
    <row r="330" spans="1:11">
      <c r="A330" s="56"/>
      <c r="B330" s="341"/>
      <c r="C330" s="341"/>
      <c r="D330" s="341"/>
      <c r="E330" s="218"/>
      <c r="F330" s="218"/>
      <c r="G330" s="334"/>
      <c r="H330" s="334"/>
      <c r="I330" s="342"/>
      <c r="J330" s="342"/>
      <c r="K330" s="275"/>
    </row>
    <row r="331" spans="1:11">
      <c r="A331" s="56"/>
      <c r="B331" s="211"/>
      <c r="C331" s="336"/>
      <c r="D331" s="336"/>
      <c r="E331" s="211"/>
      <c r="F331" s="211"/>
      <c r="G331" s="211"/>
      <c r="H331" s="211"/>
      <c r="I331" s="337"/>
      <c r="J331" s="337"/>
      <c r="K331" s="272"/>
    </row>
    <row r="332" spans="1:11">
      <c r="A332" s="56"/>
      <c r="B332" s="211"/>
      <c r="C332" s="211"/>
      <c r="D332" s="211"/>
      <c r="E332" s="211"/>
      <c r="F332" s="211"/>
      <c r="G332" s="211"/>
      <c r="H332" s="211"/>
      <c r="I332" s="211"/>
      <c r="J332" s="211"/>
      <c r="K332" s="211"/>
    </row>
    <row r="333" spans="1:11">
      <c r="A333" s="56"/>
      <c r="B333" s="211"/>
      <c r="C333" s="336"/>
      <c r="D333" s="336"/>
      <c r="E333" s="211"/>
      <c r="F333" s="211"/>
      <c r="G333" s="211"/>
      <c r="H333" s="211"/>
      <c r="I333" s="338"/>
      <c r="J333" s="338"/>
      <c r="K333" s="271"/>
    </row>
    <row r="334" spans="1:11">
      <c r="A334" s="56"/>
      <c r="B334" s="211"/>
      <c r="C334" s="333"/>
      <c r="D334" s="333"/>
      <c r="E334" s="219"/>
      <c r="F334" s="220"/>
      <c r="G334" s="211"/>
      <c r="H334" s="211"/>
      <c r="I334" s="211"/>
      <c r="J334" s="211"/>
      <c r="K334" s="211"/>
    </row>
    <row r="335" spans="1:11">
      <c r="A335" s="56"/>
      <c r="B335" s="211"/>
      <c r="C335" s="336"/>
      <c r="D335" s="336"/>
      <c r="E335" s="211"/>
      <c r="F335" s="211"/>
      <c r="G335" s="211"/>
      <c r="H335" s="211"/>
      <c r="I335" s="338"/>
      <c r="J335" s="338"/>
      <c r="K335" s="274"/>
    </row>
    <row r="336" spans="1:11">
      <c r="A336" s="56"/>
      <c r="B336" s="211"/>
      <c r="C336" s="333"/>
      <c r="D336" s="333"/>
      <c r="E336" s="219"/>
      <c r="F336" s="220"/>
      <c r="G336" s="211"/>
      <c r="H336" s="211"/>
      <c r="I336" s="211"/>
      <c r="J336" s="211"/>
      <c r="K336" s="211"/>
    </row>
    <row r="337" spans="1:11">
      <c r="A337" s="56"/>
      <c r="B337" s="211"/>
      <c r="C337" s="336"/>
      <c r="D337" s="336"/>
      <c r="E337" s="211"/>
      <c r="F337" s="211"/>
      <c r="G337" s="211"/>
      <c r="H337" s="211"/>
      <c r="I337" s="338"/>
      <c r="J337" s="338"/>
      <c r="K337" s="271"/>
    </row>
    <row r="338" spans="1:11">
      <c r="B338" s="211"/>
      <c r="C338" s="333"/>
      <c r="D338" s="333"/>
      <c r="E338" s="219"/>
      <c r="F338" s="220"/>
      <c r="G338" s="211"/>
      <c r="H338" s="211"/>
      <c r="I338" s="211"/>
      <c r="J338" s="211"/>
      <c r="K338" s="211"/>
    </row>
    <row r="339" spans="1:11">
      <c r="B339" s="221"/>
      <c r="C339" s="222"/>
      <c r="D339" s="223"/>
      <c r="E339" s="223"/>
      <c r="F339" s="223"/>
      <c r="G339" s="334"/>
      <c r="H339" s="334"/>
      <c r="I339" s="335"/>
      <c r="J339" s="335"/>
      <c r="K339" s="270"/>
    </row>
    <row r="340" spans="1:11">
      <c r="B340" s="211"/>
      <c r="C340" s="211"/>
      <c r="D340" s="211"/>
      <c r="E340" s="211"/>
      <c r="F340" s="211"/>
      <c r="G340" s="211"/>
      <c r="H340" s="211"/>
      <c r="I340" s="211"/>
      <c r="J340" s="211"/>
      <c r="K340" s="211"/>
    </row>
    <row r="341" spans="1:11">
      <c r="B341" s="217"/>
      <c r="C341" s="340"/>
      <c r="D341" s="340"/>
      <c r="E341" s="340"/>
      <c r="F341" s="340"/>
      <c r="G341" s="340"/>
      <c r="H341" s="340"/>
      <c r="I341" s="340"/>
      <c r="J341" s="340"/>
      <c r="K341" s="340"/>
    </row>
    <row r="342" spans="1:11">
      <c r="B342" s="341"/>
      <c r="C342" s="341"/>
      <c r="D342" s="341"/>
      <c r="E342" s="218"/>
      <c r="F342" s="218"/>
      <c r="G342" s="334"/>
      <c r="H342" s="334"/>
      <c r="I342" s="342"/>
      <c r="J342" s="342"/>
      <c r="K342" s="273"/>
    </row>
    <row r="343" spans="1:11">
      <c r="B343" s="211"/>
      <c r="C343" s="336"/>
      <c r="D343" s="336"/>
      <c r="E343" s="211"/>
      <c r="F343" s="211"/>
      <c r="G343" s="211"/>
      <c r="H343" s="211"/>
      <c r="I343" s="337"/>
      <c r="J343" s="337"/>
      <c r="K343" s="272"/>
    </row>
    <row r="344" spans="1:11">
      <c r="B344" s="211"/>
      <c r="C344" s="211"/>
      <c r="D344" s="211"/>
      <c r="E344" s="211"/>
      <c r="F344" s="211"/>
      <c r="G344" s="211"/>
      <c r="H344" s="211"/>
      <c r="I344" s="211"/>
      <c r="J344" s="211"/>
      <c r="K344" s="211"/>
    </row>
    <row r="345" spans="1:11">
      <c r="B345" s="211"/>
      <c r="C345" s="336"/>
      <c r="D345" s="336"/>
      <c r="E345" s="211"/>
      <c r="F345" s="211"/>
      <c r="G345" s="211"/>
      <c r="H345" s="211"/>
      <c r="I345" s="338"/>
      <c r="J345" s="338"/>
      <c r="K345" s="271"/>
    </row>
    <row r="346" spans="1:11">
      <c r="B346" s="211"/>
      <c r="C346" s="333"/>
      <c r="D346" s="333"/>
      <c r="E346" s="219"/>
      <c r="F346" s="220"/>
      <c r="G346" s="211"/>
      <c r="H346" s="211"/>
      <c r="I346" s="211"/>
      <c r="J346" s="211"/>
      <c r="K346" s="211"/>
    </row>
    <row r="347" spans="1:11">
      <c r="B347" s="221"/>
      <c r="C347" s="222"/>
      <c r="D347" s="223"/>
      <c r="E347" s="223"/>
      <c r="F347" s="223"/>
      <c r="G347" s="334"/>
      <c r="H347" s="334"/>
      <c r="I347" s="335"/>
      <c r="J347" s="335"/>
      <c r="K347" s="270"/>
    </row>
    <row r="348" spans="1:11">
      <c r="B348" s="211"/>
      <c r="C348" s="211"/>
      <c r="D348" s="211"/>
      <c r="E348" s="211"/>
      <c r="F348" s="211"/>
      <c r="G348" s="211"/>
      <c r="H348" s="211"/>
      <c r="I348" s="211"/>
      <c r="J348" s="211"/>
      <c r="K348" s="211"/>
    </row>
    <row r="349" spans="1:11">
      <c r="B349" s="217"/>
      <c r="C349" s="340"/>
      <c r="D349" s="340"/>
      <c r="E349" s="340"/>
      <c r="F349" s="340"/>
      <c r="G349" s="340"/>
      <c r="H349" s="340"/>
      <c r="I349" s="340"/>
      <c r="J349" s="340"/>
      <c r="K349" s="340"/>
    </row>
    <row r="350" spans="1:11">
      <c r="B350" s="341"/>
      <c r="C350" s="341"/>
      <c r="D350" s="341"/>
      <c r="E350" s="218"/>
      <c r="F350" s="218"/>
      <c r="G350" s="334"/>
      <c r="H350" s="334"/>
      <c r="I350" s="342"/>
      <c r="J350" s="342"/>
      <c r="K350" s="273"/>
    </row>
    <row r="351" spans="1:11">
      <c r="B351" s="211"/>
      <c r="C351" s="336"/>
      <c r="D351" s="336"/>
      <c r="E351" s="211"/>
      <c r="F351" s="211"/>
      <c r="G351" s="211"/>
      <c r="H351" s="211"/>
      <c r="I351" s="337"/>
      <c r="J351" s="337"/>
      <c r="K351" s="272"/>
    </row>
    <row r="352" spans="1:11">
      <c r="B352" s="211"/>
      <c r="C352" s="211"/>
      <c r="D352" s="211"/>
      <c r="E352" s="211"/>
      <c r="F352" s="211"/>
      <c r="G352" s="211"/>
      <c r="H352" s="211"/>
      <c r="I352" s="211"/>
      <c r="J352" s="211"/>
      <c r="K352" s="211"/>
    </row>
    <row r="353" spans="2:11">
      <c r="B353" s="211"/>
      <c r="C353" s="336"/>
      <c r="D353" s="336"/>
      <c r="E353" s="211"/>
      <c r="F353" s="211"/>
      <c r="G353" s="211"/>
      <c r="H353" s="211"/>
      <c r="I353" s="337"/>
      <c r="J353" s="337"/>
      <c r="K353" s="272"/>
    </row>
    <row r="354" spans="2:11">
      <c r="B354" s="211"/>
      <c r="C354" s="211"/>
      <c r="D354" s="211"/>
      <c r="E354" s="211"/>
      <c r="F354" s="211"/>
      <c r="G354" s="211"/>
      <c r="H354" s="211"/>
      <c r="I354" s="211"/>
      <c r="J354" s="211"/>
      <c r="K354" s="211"/>
    </row>
    <row r="355" spans="2:11">
      <c r="B355" s="211"/>
      <c r="C355" s="336"/>
      <c r="D355" s="336"/>
      <c r="E355" s="211"/>
      <c r="F355" s="211"/>
      <c r="G355" s="211"/>
      <c r="H355" s="211"/>
      <c r="I355" s="338"/>
      <c r="J355" s="338"/>
      <c r="K355" s="271"/>
    </row>
    <row r="356" spans="2:11">
      <c r="B356" s="211"/>
      <c r="C356" s="333"/>
      <c r="D356" s="333"/>
      <c r="E356" s="219"/>
      <c r="F356" s="220"/>
      <c r="G356" s="211"/>
      <c r="H356" s="211"/>
      <c r="I356" s="211"/>
      <c r="J356" s="211"/>
      <c r="K356" s="211"/>
    </row>
    <row r="357" spans="2:11">
      <c r="B357" s="221"/>
      <c r="C357" s="222"/>
      <c r="D357" s="223"/>
      <c r="E357" s="223"/>
      <c r="F357" s="223"/>
      <c r="G357" s="334"/>
      <c r="H357" s="334"/>
      <c r="I357" s="335"/>
      <c r="J357" s="335"/>
      <c r="K357" s="270"/>
    </row>
    <row r="358" spans="2:11">
      <c r="B358" s="211"/>
      <c r="C358" s="211"/>
      <c r="D358" s="211"/>
      <c r="E358" s="211"/>
      <c r="F358" s="211"/>
      <c r="G358" s="211"/>
      <c r="H358" s="211"/>
      <c r="I358" s="211"/>
      <c r="J358" s="211"/>
      <c r="K358" s="211"/>
    </row>
    <row r="359" spans="2:11">
      <c r="B359" s="217"/>
      <c r="C359" s="340"/>
      <c r="D359" s="340"/>
      <c r="E359" s="340"/>
      <c r="F359" s="340"/>
      <c r="G359" s="340"/>
      <c r="H359" s="340"/>
      <c r="I359" s="340"/>
      <c r="J359" s="340"/>
      <c r="K359" s="340"/>
    </row>
    <row r="360" spans="2:11">
      <c r="B360" s="341"/>
      <c r="C360" s="341"/>
      <c r="D360" s="341"/>
      <c r="E360" s="218"/>
      <c r="F360" s="218"/>
      <c r="G360" s="334"/>
      <c r="H360" s="334"/>
      <c r="I360" s="342"/>
      <c r="J360" s="342"/>
      <c r="K360" s="273"/>
    </row>
    <row r="361" spans="2:11">
      <c r="B361" s="211"/>
      <c r="C361" s="336"/>
      <c r="D361" s="336"/>
      <c r="E361" s="211"/>
      <c r="F361" s="211"/>
      <c r="G361" s="211"/>
      <c r="H361" s="211"/>
      <c r="I361" s="337"/>
      <c r="J361" s="337"/>
      <c r="K361" s="272"/>
    </row>
    <row r="362" spans="2:11">
      <c r="B362" s="211"/>
      <c r="C362" s="211"/>
      <c r="D362" s="211"/>
      <c r="E362" s="211"/>
      <c r="F362" s="211"/>
      <c r="G362" s="211"/>
      <c r="H362" s="211"/>
      <c r="I362" s="211"/>
      <c r="J362" s="211"/>
      <c r="K362" s="211"/>
    </row>
    <row r="363" spans="2:11">
      <c r="B363" s="211"/>
      <c r="C363" s="336"/>
      <c r="D363" s="336"/>
      <c r="E363" s="211"/>
      <c r="F363" s="211"/>
      <c r="G363" s="211"/>
      <c r="H363" s="211"/>
      <c r="I363" s="338"/>
      <c r="J363" s="338"/>
      <c r="K363" s="271"/>
    </row>
    <row r="364" spans="2:11">
      <c r="B364" s="211"/>
      <c r="C364" s="333"/>
      <c r="D364" s="333"/>
      <c r="E364" s="219"/>
      <c r="F364" s="220"/>
      <c r="G364" s="211"/>
      <c r="H364" s="211"/>
      <c r="I364" s="211"/>
      <c r="J364" s="211"/>
      <c r="K364" s="211"/>
    </row>
    <row r="365" spans="2:11">
      <c r="B365" s="221"/>
      <c r="C365" s="222"/>
      <c r="D365" s="223"/>
      <c r="E365" s="223"/>
      <c r="F365" s="223"/>
      <c r="G365" s="334"/>
      <c r="H365" s="334"/>
      <c r="I365" s="335"/>
      <c r="J365" s="335"/>
      <c r="K365" s="270"/>
    </row>
    <row r="366" spans="2:11">
      <c r="B366" s="211"/>
      <c r="C366" s="211"/>
      <c r="D366" s="211"/>
      <c r="E366" s="211"/>
      <c r="F366" s="211"/>
      <c r="G366" s="211"/>
      <c r="H366" s="211"/>
      <c r="I366" s="211"/>
      <c r="J366" s="211"/>
      <c r="K366" s="211"/>
    </row>
    <row r="367" spans="2:11">
      <c r="B367" s="217"/>
      <c r="C367" s="340"/>
      <c r="D367" s="340"/>
      <c r="E367" s="340"/>
      <c r="F367" s="340"/>
      <c r="G367" s="340"/>
      <c r="H367" s="340"/>
      <c r="I367" s="340"/>
      <c r="J367" s="340"/>
      <c r="K367" s="340"/>
    </row>
    <row r="368" spans="2:11">
      <c r="B368" s="341"/>
      <c r="C368" s="341"/>
      <c r="D368" s="341"/>
      <c r="E368" s="218"/>
      <c r="F368" s="218"/>
      <c r="G368" s="334"/>
      <c r="H368" s="334"/>
      <c r="I368" s="342"/>
      <c r="J368" s="342"/>
      <c r="K368" s="269"/>
    </row>
    <row r="369" spans="2:11">
      <c r="B369" s="211"/>
      <c r="C369" s="336"/>
      <c r="D369" s="336"/>
      <c r="E369" s="211"/>
      <c r="F369" s="211"/>
      <c r="G369" s="211"/>
      <c r="H369" s="211"/>
      <c r="I369" s="337"/>
      <c r="J369" s="337"/>
      <c r="K369" s="272"/>
    </row>
    <row r="370" spans="2:11">
      <c r="B370" s="211"/>
      <c r="C370" s="211"/>
      <c r="D370" s="211"/>
      <c r="E370" s="211"/>
      <c r="F370" s="211"/>
      <c r="G370" s="211"/>
      <c r="H370" s="211"/>
      <c r="I370" s="211"/>
      <c r="J370" s="211"/>
      <c r="K370" s="211"/>
    </row>
    <row r="371" spans="2:11">
      <c r="B371" s="221"/>
      <c r="C371" s="222"/>
      <c r="D371" s="223"/>
      <c r="E371" s="223"/>
      <c r="F371" s="223"/>
      <c r="G371" s="334"/>
      <c r="H371" s="334"/>
      <c r="I371" s="335"/>
      <c r="J371" s="335"/>
      <c r="K371" s="276"/>
    </row>
    <row r="372" spans="2:11">
      <c r="B372" s="211"/>
      <c r="C372" s="211"/>
      <c r="D372" s="211"/>
      <c r="E372" s="211"/>
      <c r="F372" s="211"/>
      <c r="G372" s="211"/>
      <c r="H372" s="211"/>
      <c r="I372" s="211"/>
      <c r="J372" s="211"/>
      <c r="K372" s="211"/>
    </row>
    <row r="373" spans="2:11">
      <c r="B373" s="217"/>
      <c r="C373" s="340"/>
      <c r="D373" s="340"/>
      <c r="E373" s="340"/>
      <c r="F373" s="340"/>
      <c r="G373" s="340"/>
      <c r="H373" s="340"/>
      <c r="I373" s="340"/>
      <c r="J373" s="340"/>
      <c r="K373" s="340"/>
    </row>
    <row r="374" spans="2:11">
      <c r="B374" s="341"/>
      <c r="C374" s="341"/>
      <c r="D374" s="341"/>
      <c r="E374" s="218"/>
      <c r="F374" s="218"/>
      <c r="G374" s="334"/>
      <c r="H374" s="334"/>
      <c r="I374" s="342"/>
      <c r="J374" s="342"/>
      <c r="K374" s="269"/>
    </row>
    <row r="375" spans="2:11">
      <c r="B375" s="211"/>
      <c r="C375" s="336"/>
      <c r="D375" s="336"/>
      <c r="E375" s="211"/>
      <c r="F375" s="211"/>
      <c r="G375" s="211"/>
      <c r="H375" s="211"/>
      <c r="I375" s="337"/>
      <c r="J375" s="337"/>
      <c r="K375" s="272"/>
    </row>
    <row r="376" spans="2:11">
      <c r="B376" s="211"/>
      <c r="C376" s="211"/>
      <c r="D376" s="211"/>
      <c r="E376" s="211"/>
      <c r="F376" s="211"/>
      <c r="G376" s="211"/>
      <c r="H376" s="211"/>
      <c r="I376" s="211"/>
      <c r="J376" s="211"/>
      <c r="K376" s="211"/>
    </row>
    <row r="377" spans="2:11">
      <c r="B377" s="221"/>
      <c r="C377" s="222"/>
      <c r="D377" s="223"/>
      <c r="E377" s="223"/>
      <c r="F377" s="223"/>
      <c r="G377" s="334"/>
      <c r="H377" s="334"/>
      <c r="I377" s="335"/>
      <c r="J377" s="335"/>
      <c r="K377" s="276"/>
    </row>
    <row r="378" spans="2:11">
      <c r="B378" s="211"/>
      <c r="C378" s="211"/>
      <c r="D378" s="211"/>
      <c r="E378" s="211"/>
      <c r="F378" s="211"/>
      <c r="G378" s="211"/>
      <c r="H378" s="211"/>
      <c r="I378" s="211"/>
      <c r="J378" s="211"/>
      <c r="K378" s="211"/>
    </row>
    <row r="379" spans="2:11">
      <c r="B379" s="217"/>
      <c r="C379" s="340"/>
      <c r="D379" s="340"/>
      <c r="E379" s="340"/>
      <c r="F379" s="340"/>
      <c r="G379" s="340"/>
      <c r="H379" s="340"/>
      <c r="I379" s="340"/>
      <c r="J379" s="340"/>
      <c r="K379" s="340"/>
    </row>
    <row r="380" spans="2:11">
      <c r="B380" s="341"/>
      <c r="C380" s="341"/>
      <c r="D380" s="341"/>
      <c r="E380" s="218"/>
      <c r="F380" s="218"/>
      <c r="G380" s="334"/>
      <c r="H380" s="334"/>
      <c r="I380" s="342"/>
      <c r="J380" s="342"/>
      <c r="K380" s="273"/>
    </row>
    <row r="381" spans="2:11">
      <c r="B381" s="211"/>
      <c r="C381" s="336"/>
      <c r="D381" s="336"/>
      <c r="E381" s="211"/>
      <c r="F381" s="211"/>
      <c r="G381" s="211"/>
      <c r="H381" s="211"/>
      <c r="I381" s="337"/>
      <c r="J381" s="337"/>
      <c r="K381" s="272"/>
    </row>
    <row r="382" spans="2:11">
      <c r="B382" s="211"/>
      <c r="C382" s="211"/>
      <c r="D382" s="211"/>
      <c r="E382" s="211"/>
      <c r="F382" s="211"/>
      <c r="G382" s="211"/>
      <c r="H382" s="211"/>
      <c r="I382" s="211"/>
      <c r="J382" s="211"/>
      <c r="K382" s="211"/>
    </row>
    <row r="383" spans="2:11">
      <c r="B383" s="211"/>
      <c r="C383" s="336"/>
      <c r="D383" s="336"/>
      <c r="E383" s="211"/>
      <c r="F383" s="211"/>
      <c r="G383" s="211"/>
      <c r="H383" s="211"/>
      <c r="I383" s="338"/>
      <c r="J383" s="338"/>
      <c r="K383" s="271"/>
    </row>
    <row r="384" spans="2:11">
      <c r="B384" s="211"/>
      <c r="C384" s="333"/>
      <c r="D384" s="333"/>
      <c r="E384" s="219"/>
      <c r="F384" s="220"/>
      <c r="G384" s="211"/>
      <c r="H384" s="211"/>
      <c r="I384" s="211"/>
      <c r="J384" s="211"/>
      <c r="K384" s="211"/>
    </row>
    <row r="385" spans="2:11">
      <c r="B385" s="221"/>
      <c r="C385" s="222"/>
      <c r="D385" s="223"/>
      <c r="E385" s="223"/>
      <c r="F385" s="223"/>
      <c r="G385" s="334"/>
      <c r="H385" s="334"/>
      <c r="I385" s="335"/>
      <c r="J385" s="335"/>
      <c r="K385" s="270"/>
    </row>
    <row r="386" spans="2:11">
      <c r="B386" s="211"/>
      <c r="C386" s="211"/>
      <c r="D386" s="211"/>
      <c r="E386" s="211"/>
      <c r="F386" s="211"/>
      <c r="G386" s="211"/>
      <c r="H386" s="211"/>
      <c r="I386" s="211"/>
      <c r="J386" s="211"/>
      <c r="K386" s="211"/>
    </row>
    <row r="387" spans="2:11">
      <c r="B387" s="217"/>
      <c r="C387" s="340"/>
      <c r="D387" s="340"/>
      <c r="E387" s="340"/>
      <c r="F387" s="340"/>
      <c r="G387" s="340"/>
      <c r="H387" s="340"/>
      <c r="I387" s="340"/>
      <c r="J387" s="340"/>
      <c r="K387" s="340"/>
    </row>
    <row r="388" spans="2:11">
      <c r="B388" s="341"/>
      <c r="C388" s="341"/>
      <c r="D388" s="341"/>
      <c r="E388" s="218"/>
      <c r="F388" s="218"/>
      <c r="G388" s="334"/>
      <c r="H388" s="334"/>
      <c r="I388" s="342"/>
      <c r="J388" s="342"/>
      <c r="K388" s="273"/>
    </row>
    <row r="389" spans="2:11">
      <c r="B389" s="211"/>
      <c r="C389" s="336"/>
      <c r="D389" s="336"/>
      <c r="E389" s="211"/>
      <c r="F389" s="211"/>
      <c r="G389" s="211"/>
      <c r="H389" s="211"/>
      <c r="I389" s="337"/>
      <c r="J389" s="337"/>
      <c r="K389" s="272"/>
    </row>
    <row r="390" spans="2:11">
      <c r="B390" s="211"/>
      <c r="C390" s="211"/>
      <c r="D390" s="211"/>
      <c r="E390" s="211"/>
      <c r="F390" s="211"/>
      <c r="G390" s="211"/>
      <c r="H390" s="211"/>
      <c r="I390" s="211"/>
      <c r="J390" s="211"/>
      <c r="K390" s="211"/>
    </row>
    <row r="391" spans="2:11">
      <c r="B391" s="211"/>
      <c r="C391" s="336"/>
      <c r="D391" s="336"/>
      <c r="E391" s="211"/>
      <c r="F391" s="211"/>
      <c r="G391" s="211"/>
      <c r="H391" s="211"/>
      <c r="I391" s="338"/>
      <c r="J391" s="338"/>
      <c r="K391" s="271"/>
    </row>
    <row r="392" spans="2:11">
      <c r="B392" s="211"/>
      <c r="C392" s="333"/>
      <c r="D392" s="333"/>
      <c r="E392" s="219"/>
      <c r="F392" s="220"/>
      <c r="G392" s="211"/>
      <c r="H392" s="211"/>
      <c r="I392" s="211"/>
      <c r="J392" s="211"/>
      <c r="K392" s="211"/>
    </row>
    <row r="393" spans="2:11">
      <c r="B393" s="221"/>
      <c r="C393" s="222"/>
      <c r="D393" s="223"/>
      <c r="E393" s="223"/>
      <c r="F393" s="223"/>
      <c r="G393" s="334"/>
      <c r="H393" s="334"/>
      <c r="I393" s="335"/>
      <c r="J393" s="335"/>
      <c r="K393" s="270"/>
    </row>
    <row r="394" spans="2:11">
      <c r="B394" s="211"/>
      <c r="C394" s="211"/>
      <c r="D394" s="211"/>
      <c r="E394" s="211"/>
      <c r="F394" s="211"/>
      <c r="G394" s="211"/>
      <c r="H394" s="211"/>
      <c r="I394" s="211"/>
      <c r="J394" s="211"/>
      <c r="K394" s="211"/>
    </row>
    <row r="395" spans="2:11">
      <c r="B395" s="217"/>
      <c r="C395" s="340"/>
      <c r="D395" s="340"/>
      <c r="E395" s="340"/>
      <c r="F395" s="340"/>
      <c r="G395" s="340"/>
      <c r="H395" s="340"/>
      <c r="I395" s="340"/>
      <c r="J395" s="340"/>
      <c r="K395" s="340"/>
    </row>
    <row r="396" spans="2:11">
      <c r="B396" s="341"/>
      <c r="C396" s="341"/>
      <c r="D396" s="341"/>
      <c r="E396" s="218"/>
      <c r="F396" s="218"/>
      <c r="G396" s="334"/>
      <c r="H396" s="334"/>
      <c r="I396" s="342"/>
      <c r="J396" s="342"/>
      <c r="K396" s="273"/>
    </row>
    <row r="397" spans="2:11">
      <c r="B397" s="211"/>
      <c r="C397" s="336"/>
      <c r="D397" s="336"/>
      <c r="E397" s="211"/>
      <c r="F397" s="211"/>
      <c r="G397" s="211"/>
      <c r="H397" s="211"/>
      <c r="I397" s="337"/>
      <c r="J397" s="337"/>
      <c r="K397" s="272"/>
    </row>
    <row r="398" spans="2:11">
      <c r="B398" s="211"/>
      <c r="C398" s="211"/>
      <c r="D398" s="211"/>
      <c r="E398" s="211"/>
      <c r="F398" s="211"/>
      <c r="G398" s="211"/>
      <c r="H398" s="211"/>
      <c r="I398" s="211"/>
      <c r="J398" s="211"/>
      <c r="K398" s="211"/>
    </row>
    <row r="399" spans="2:11">
      <c r="B399" s="211"/>
      <c r="C399" s="336"/>
      <c r="D399" s="336"/>
      <c r="E399" s="211"/>
      <c r="F399" s="211"/>
      <c r="G399" s="211"/>
      <c r="H399" s="211"/>
      <c r="I399" s="337"/>
      <c r="J399" s="337"/>
      <c r="K399" s="272"/>
    </row>
    <row r="400" spans="2:11">
      <c r="B400" s="211"/>
      <c r="C400" s="211"/>
      <c r="D400" s="211"/>
      <c r="E400" s="211"/>
      <c r="F400" s="211"/>
      <c r="G400" s="211"/>
      <c r="H400" s="211"/>
      <c r="I400" s="211"/>
      <c r="J400" s="211"/>
      <c r="K400" s="211"/>
    </row>
    <row r="401" spans="2:11">
      <c r="B401" s="211"/>
      <c r="C401" s="336"/>
      <c r="D401" s="336"/>
      <c r="E401" s="211"/>
      <c r="F401" s="211"/>
      <c r="G401" s="211"/>
      <c r="H401" s="211"/>
      <c r="I401" s="338"/>
      <c r="J401" s="338"/>
      <c r="K401" s="271"/>
    </row>
    <row r="402" spans="2:11">
      <c r="B402" s="211"/>
      <c r="C402" s="333"/>
      <c r="D402" s="333"/>
      <c r="E402" s="219"/>
      <c r="F402" s="220"/>
      <c r="G402" s="211"/>
      <c r="H402" s="211"/>
      <c r="I402" s="211"/>
      <c r="J402" s="211"/>
      <c r="K402" s="211"/>
    </row>
    <row r="403" spans="2:11">
      <c r="B403" s="211"/>
      <c r="C403" s="336"/>
      <c r="D403" s="336"/>
      <c r="E403" s="211"/>
      <c r="F403" s="211"/>
      <c r="G403" s="211"/>
      <c r="H403" s="211"/>
      <c r="I403" s="338"/>
      <c r="J403" s="338"/>
      <c r="K403" s="271"/>
    </row>
    <row r="404" spans="2:11">
      <c r="B404" s="211"/>
      <c r="C404" s="333"/>
      <c r="D404" s="333"/>
      <c r="E404" s="219"/>
      <c r="F404" s="220"/>
      <c r="G404" s="211"/>
      <c r="H404" s="211"/>
      <c r="I404" s="211"/>
      <c r="J404" s="211"/>
      <c r="K404" s="211"/>
    </row>
    <row r="405" spans="2:11">
      <c r="B405" s="221"/>
      <c r="C405" s="222"/>
      <c r="D405" s="223"/>
      <c r="E405" s="223"/>
      <c r="F405" s="223"/>
      <c r="G405" s="334"/>
      <c r="H405" s="334"/>
      <c r="I405" s="335"/>
      <c r="J405" s="335"/>
      <c r="K405" s="270"/>
    </row>
    <row r="406" spans="2:11">
      <c r="B406" s="211"/>
      <c r="C406" s="211"/>
      <c r="D406" s="211"/>
      <c r="E406" s="211"/>
      <c r="F406" s="211"/>
      <c r="G406" s="211"/>
      <c r="H406" s="211"/>
      <c r="I406" s="211"/>
      <c r="J406" s="211"/>
      <c r="K406" s="211"/>
    </row>
    <row r="407" spans="2:11">
      <c r="B407" s="217"/>
      <c r="C407" s="340"/>
      <c r="D407" s="340"/>
      <c r="E407" s="340"/>
      <c r="F407" s="340"/>
      <c r="G407" s="340"/>
      <c r="H407" s="340"/>
      <c r="I407" s="340"/>
      <c r="J407" s="340"/>
      <c r="K407" s="340"/>
    </row>
    <row r="408" spans="2:11">
      <c r="B408" s="341"/>
      <c r="C408" s="341"/>
      <c r="D408" s="341"/>
      <c r="E408" s="218"/>
      <c r="F408" s="218"/>
      <c r="G408" s="334"/>
      <c r="H408" s="334"/>
      <c r="I408" s="342"/>
      <c r="J408" s="342"/>
      <c r="K408" s="273"/>
    </row>
    <row r="409" spans="2:11">
      <c r="B409" s="211"/>
      <c r="C409" s="336"/>
      <c r="D409" s="336"/>
      <c r="E409" s="211"/>
      <c r="F409" s="211"/>
      <c r="G409" s="211"/>
      <c r="H409" s="211"/>
      <c r="I409" s="337"/>
      <c r="J409" s="337"/>
      <c r="K409" s="272"/>
    </row>
    <row r="410" spans="2:11">
      <c r="B410" s="211"/>
      <c r="C410" s="211"/>
      <c r="D410" s="211"/>
      <c r="E410" s="211"/>
      <c r="F410" s="211"/>
      <c r="G410" s="211"/>
      <c r="H410" s="211"/>
      <c r="I410" s="211"/>
      <c r="J410" s="211"/>
      <c r="K410" s="211"/>
    </row>
    <row r="411" spans="2:11">
      <c r="B411" s="211"/>
      <c r="C411" s="336"/>
      <c r="D411" s="336"/>
      <c r="E411" s="211"/>
      <c r="F411" s="211"/>
      <c r="G411" s="211"/>
      <c r="H411" s="211"/>
      <c r="I411" s="338"/>
      <c r="J411" s="338"/>
      <c r="K411" s="271"/>
    </row>
    <row r="412" spans="2:11">
      <c r="B412" s="211"/>
      <c r="C412" s="333"/>
      <c r="D412" s="333"/>
      <c r="E412" s="219"/>
      <c r="F412" s="220"/>
      <c r="G412" s="211"/>
      <c r="H412" s="211"/>
      <c r="I412" s="211"/>
      <c r="J412" s="211"/>
      <c r="K412" s="211"/>
    </row>
    <row r="413" spans="2:11">
      <c r="B413" s="211"/>
      <c r="C413" s="336"/>
      <c r="D413" s="336"/>
      <c r="E413" s="211"/>
      <c r="F413" s="211"/>
      <c r="G413" s="211"/>
      <c r="H413" s="211"/>
      <c r="I413" s="338"/>
      <c r="J413" s="338"/>
      <c r="K413" s="271"/>
    </row>
    <row r="414" spans="2:11">
      <c r="B414" s="211"/>
      <c r="C414" s="333"/>
      <c r="D414" s="333"/>
      <c r="E414" s="219"/>
      <c r="F414" s="220"/>
      <c r="G414" s="211"/>
      <c r="H414" s="211"/>
      <c r="I414" s="211"/>
      <c r="J414" s="211"/>
      <c r="K414" s="211"/>
    </row>
    <row r="415" spans="2:11">
      <c r="B415" s="221"/>
      <c r="C415" s="222"/>
      <c r="D415" s="223"/>
      <c r="E415" s="223"/>
      <c r="F415" s="223"/>
      <c r="G415" s="334"/>
      <c r="H415" s="334"/>
      <c r="I415" s="335"/>
      <c r="J415" s="335"/>
      <c r="K415" s="270"/>
    </row>
    <row r="416" spans="2:11">
      <c r="B416" s="211"/>
      <c r="C416" s="211"/>
      <c r="D416" s="211"/>
      <c r="E416" s="211"/>
      <c r="F416" s="211"/>
      <c r="G416" s="211"/>
      <c r="H416" s="211"/>
      <c r="I416" s="211"/>
      <c r="J416" s="211"/>
      <c r="K416" s="211"/>
    </row>
    <row r="417" spans="2:11">
      <c r="B417" s="217"/>
      <c r="C417" s="340"/>
      <c r="D417" s="340"/>
      <c r="E417" s="340"/>
      <c r="F417" s="340"/>
      <c r="G417" s="340"/>
      <c r="H417" s="340"/>
      <c r="I417" s="340"/>
      <c r="J417" s="340"/>
      <c r="K417" s="340"/>
    </row>
    <row r="418" spans="2:11">
      <c r="B418" s="341"/>
      <c r="C418" s="341"/>
      <c r="D418" s="341"/>
      <c r="E418" s="218"/>
      <c r="F418" s="218"/>
      <c r="G418" s="334"/>
      <c r="H418" s="334"/>
      <c r="I418" s="342"/>
      <c r="J418" s="342"/>
      <c r="K418" s="273"/>
    </row>
    <row r="419" spans="2:11">
      <c r="B419" s="211"/>
      <c r="C419" s="336"/>
      <c r="D419" s="336"/>
      <c r="E419" s="211"/>
      <c r="F419" s="211"/>
      <c r="G419" s="211"/>
      <c r="H419" s="211"/>
      <c r="I419" s="337"/>
      <c r="J419" s="337"/>
      <c r="K419" s="272"/>
    </row>
    <row r="420" spans="2:11">
      <c r="B420" s="211"/>
      <c r="C420" s="211"/>
      <c r="D420" s="211"/>
      <c r="E420" s="211"/>
      <c r="F420" s="211"/>
      <c r="G420" s="211"/>
      <c r="H420" s="211"/>
      <c r="I420" s="211"/>
      <c r="J420" s="211"/>
      <c r="K420" s="211"/>
    </row>
    <row r="421" spans="2:11">
      <c r="B421" s="211"/>
      <c r="C421" s="336"/>
      <c r="D421" s="336"/>
      <c r="E421" s="211"/>
      <c r="F421" s="211"/>
      <c r="G421" s="211"/>
      <c r="H421" s="211"/>
      <c r="I421" s="338"/>
      <c r="J421" s="338"/>
      <c r="K421" s="271"/>
    </row>
    <row r="422" spans="2:11">
      <c r="B422" s="211"/>
      <c r="C422" s="333"/>
      <c r="D422" s="333"/>
      <c r="E422" s="219"/>
      <c r="F422" s="220"/>
      <c r="G422" s="211"/>
      <c r="H422" s="211"/>
      <c r="I422" s="211"/>
      <c r="J422" s="211"/>
      <c r="K422" s="211"/>
    </row>
    <row r="423" spans="2:11">
      <c r="B423" s="211"/>
      <c r="C423" s="336"/>
      <c r="D423" s="336"/>
      <c r="E423" s="211"/>
      <c r="F423" s="211"/>
      <c r="G423" s="211"/>
      <c r="H423" s="211"/>
      <c r="I423" s="338"/>
      <c r="J423" s="338"/>
      <c r="K423" s="274"/>
    </row>
    <row r="424" spans="2:11">
      <c r="B424" s="211"/>
      <c r="C424" s="333"/>
      <c r="D424" s="333"/>
      <c r="E424" s="219"/>
      <c r="F424" s="220"/>
      <c r="G424" s="211"/>
      <c r="H424" s="211"/>
      <c r="I424" s="211"/>
      <c r="J424" s="211"/>
      <c r="K424" s="211"/>
    </row>
    <row r="425" spans="2:11">
      <c r="B425" s="211"/>
      <c r="C425" s="336"/>
      <c r="D425" s="336"/>
      <c r="E425" s="211"/>
      <c r="F425" s="211"/>
      <c r="G425" s="211"/>
      <c r="H425" s="211"/>
      <c r="I425" s="338"/>
      <c r="J425" s="338"/>
      <c r="K425" s="274"/>
    </row>
    <row r="426" spans="2:11">
      <c r="B426" s="211"/>
      <c r="C426" s="333"/>
      <c r="D426" s="333"/>
      <c r="E426" s="219"/>
      <c r="F426" s="220"/>
      <c r="G426" s="211"/>
      <c r="H426" s="211"/>
      <c r="I426" s="211"/>
      <c r="J426" s="211"/>
      <c r="K426" s="211"/>
    </row>
    <row r="427" spans="2:11">
      <c r="B427" s="211"/>
      <c r="C427" s="336"/>
      <c r="D427" s="336"/>
      <c r="E427" s="211"/>
      <c r="F427" s="211"/>
      <c r="G427" s="211"/>
      <c r="H427" s="211"/>
      <c r="I427" s="338"/>
      <c r="J427" s="338"/>
      <c r="K427" s="274"/>
    </row>
    <row r="428" spans="2:11">
      <c r="B428" s="211"/>
      <c r="C428" s="333"/>
      <c r="D428" s="333"/>
      <c r="E428" s="219"/>
      <c r="F428" s="220"/>
      <c r="G428" s="211"/>
      <c r="H428" s="211"/>
      <c r="I428" s="211"/>
      <c r="J428" s="211"/>
      <c r="K428" s="211"/>
    </row>
    <row r="429" spans="2:11">
      <c r="B429" s="211"/>
      <c r="C429" s="336"/>
      <c r="D429" s="336"/>
      <c r="E429" s="211"/>
      <c r="F429" s="211"/>
      <c r="G429" s="211"/>
      <c r="H429" s="211"/>
      <c r="I429" s="338"/>
      <c r="J429" s="338"/>
      <c r="K429" s="274"/>
    </row>
    <row r="430" spans="2:11">
      <c r="B430" s="211"/>
      <c r="C430" s="333"/>
      <c r="D430" s="333"/>
      <c r="E430" s="219"/>
      <c r="F430" s="220"/>
      <c r="G430" s="211"/>
      <c r="H430" s="211"/>
      <c r="I430" s="211"/>
      <c r="J430" s="211"/>
      <c r="K430" s="211"/>
    </row>
    <row r="431" spans="2:11">
      <c r="B431" s="211"/>
      <c r="C431" s="336"/>
      <c r="D431" s="336"/>
      <c r="E431" s="211"/>
      <c r="F431" s="211"/>
      <c r="G431" s="211"/>
      <c r="H431" s="211"/>
      <c r="I431" s="338"/>
      <c r="J431" s="338"/>
      <c r="K431" s="271"/>
    </row>
    <row r="432" spans="2:11">
      <c r="B432" s="211"/>
      <c r="C432" s="333"/>
      <c r="D432" s="333"/>
      <c r="E432" s="219"/>
      <c r="F432" s="220"/>
      <c r="G432" s="211"/>
      <c r="H432" s="211"/>
      <c r="I432" s="211"/>
      <c r="J432" s="211"/>
      <c r="K432" s="211"/>
    </row>
    <row r="433" spans="2:11">
      <c r="B433" s="211"/>
      <c r="C433" s="336"/>
      <c r="D433" s="336"/>
      <c r="E433" s="211"/>
      <c r="F433" s="211"/>
      <c r="G433" s="211"/>
      <c r="H433" s="211"/>
      <c r="I433" s="338"/>
      <c r="J433" s="338"/>
      <c r="K433" s="271"/>
    </row>
    <row r="434" spans="2:11">
      <c r="B434" s="211"/>
      <c r="C434" s="333"/>
      <c r="D434" s="333"/>
      <c r="E434" s="219"/>
      <c r="F434" s="220"/>
      <c r="G434" s="211"/>
      <c r="H434" s="211"/>
      <c r="I434" s="211"/>
      <c r="J434" s="211"/>
      <c r="K434" s="211"/>
    </row>
    <row r="435" spans="2:11">
      <c r="B435" s="221"/>
      <c r="C435" s="222"/>
      <c r="D435" s="223"/>
      <c r="E435" s="223"/>
      <c r="F435" s="223"/>
      <c r="G435" s="334"/>
      <c r="H435" s="334"/>
      <c r="I435" s="335"/>
      <c r="J435" s="335"/>
      <c r="K435" s="270"/>
    </row>
    <row r="436" spans="2:11">
      <c r="B436" s="211"/>
      <c r="C436" s="211"/>
      <c r="D436" s="211"/>
      <c r="E436" s="211"/>
      <c r="F436" s="211"/>
      <c r="G436" s="211"/>
      <c r="H436" s="211"/>
      <c r="I436" s="211"/>
      <c r="J436" s="211"/>
      <c r="K436" s="211"/>
    </row>
    <row r="437" spans="2:11">
      <c r="B437" s="217"/>
      <c r="C437" s="340"/>
      <c r="D437" s="340"/>
      <c r="E437" s="340"/>
      <c r="F437" s="340"/>
      <c r="G437" s="340"/>
      <c r="H437" s="340"/>
      <c r="I437" s="340"/>
      <c r="J437" s="340"/>
      <c r="K437" s="340"/>
    </row>
    <row r="438" spans="2:11">
      <c r="B438" s="341"/>
      <c r="C438" s="341"/>
      <c r="D438" s="341"/>
      <c r="E438" s="218"/>
      <c r="F438" s="218"/>
      <c r="G438" s="334"/>
      <c r="H438" s="334"/>
      <c r="I438" s="342"/>
      <c r="J438" s="342"/>
      <c r="K438" s="273"/>
    </row>
    <row r="439" spans="2:11">
      <c r="B439" s="211"/>
      <c r="C439" s="336"/>
      <c r="D439" s="336"/>
      <c r="E439" s="211"/>
      <c r="F439" s="211"/>
      <c r="G439" s="211"/>
      <c r="H439" s="211"/>
      <c r="I439" s="337"/>
      <c r="J439" s="337"/>
      <c r="K439" s="272"/>
    </row>
    <row r="440" spans="2:11">
      <c r="B440" s="211"/>
      <c r="C440" s="211"/>
      <c r="D440" s="211"/>
      <c r="E440" s="211"/>
      <c r="F440" s="211"/>
      <c r="G440" s="211"/>
      <c r="H440" s="211"/>
      <c r="I440" s="211"/>
      <c r="J440" s="211"/>
      <c r="K440" s="211"/>
    </row>
    <row r="441" spans="2:11">
      <c r="B441" s="211"/>
      <c r="C441" s="336"/>
      <c r="D441" s="336"/>
      <c r="E441" s="211"/>
      <c r="F441" s="211"/>
      <c r="G441" s="211"/>
      <c r="H441" s="211"/>
      <c r="I441" s="337"/>
      <c r="J441" s="337"/>
      <c r="K441" s="272"/>
    </row>
    <row r="442" spans="2:11">
      <c r="B442" s="211"/>
      <c r="C442" s="211"/>
      <c r="D442" s="211"/>
      <c r="E442" s="211"/>
      <c r="F442" s="211"/>
      <c r="G442" s="211"/>
      <c r="H442" s="211"/>
      <c r="I442" s="211"/>
      <c r="J442" s="211"/>
      <c r="K442" s="211"/>
    </row>
    <row r="443" spans="2:11">
      <c r="B443" s="211"/>
      <c r="C443" s="336"/>
      <c r="D443" s="336"/>
      <c r="E443" s="211"/>
      <c r="F443" s="211"/>
      <c r="G443" s="211"/>
      <c r="H443" s="211"/>
      <c r="I443" s="337"/>
      <c r="J443" s="337"/>
      <c r="K443" s="272"/>
    </row>
    <row r="444" spans="2:11">
      <c r="B444" s="211"/>
      <c r="C444" s="211"/>
      <c r="D444" s="211"/>
      <c r="E444" s="211"/>
      <c r="F444" s="211"/>
      <c r="G444" s="211"/>
      <c r="H444" s="211"/>
      <c r="I444" s="211"/>
      <c r="J444" s="211"/>
      <c r="K444" s="211"/>
    </row>
    <row r="445" spans="2:11">
      <c r="B445" s="211"/>
      <c r="C445" s="336"/>
      <c r="D445" s="336"/>
      <c r="E445" s="211"/>
      <c r="F445" s="211"/>
      <c r="G445" s="211"/>
      <c r="H445" s="211"/>
      <c r="I445" s="338"/>
      <c r="J445" s="338"/>
      <c r="K445" s="271"/>
    </row>
    <row r="446" spans="2:11">
      <c r="B446" s="211"/>
      <c r="C446" s="333"/>
      <c r="D446" s="333"/>
      <c r="E446" s="219"/>
      <c r="F446" s="220"/>
      <c r="G446" s="211"/>
      <c r="H446" s="211"/>
      <c r="I446" s="211"/>
      <c r="J446" s="211"/>
      <c r="K446" s="211"/>
    </row>
    <row r="447" spans="2:11">
      <c r="B447" s="211"/>
      <c r="C447" s="336"/>
      <c r="D447" s="336"/>
      <c r="E447" s="211"/>
      <c r="F447" s="211"/>
      <c r="G447" s="211"/>
      <c r="H447" s="211"/>
      <c r="I447" s="338"/>
      <c r="J447" s="338"/>
      <c r="K447" s="271"/>
    </row>
    <row r="448" spans="2:11">
      <c r="B448" s="211"/>
      <c r="C448" s="333"/>
      <c r="D448" s="333"/>
      <c r="E448" s="219"/>
      <c r="F448" s="220"/>
      <c r="G448" s="211"/>
      <c r="H448" s="211"/>
      <c r="I448" s="211"/>
      <c r="J448" s="211"/>
      <c r="K448" s="211"/>
    </row>
    <row r="449" spans="2:11">
      <c r="B449" s="211"/>
      <c r="C449" s="336"/>
      <c r="D449" s="336"/>
      <c r="E449" s="211"/>
      <c r="F449" s="211"/>
      <c r="G449" s="211"/>
      <c r="H449" s="211"/>
      <c r="I449" s="338"/>
      <c r="J449" s="338"/>
      <c r="K449" s="271"/>
    </row>
    <row r="450" spans="2:11">
      <c r="B450" s="211"/>
      <c r="C450" s="333"/>
      <c r="D450" s="333"/>
      <c r="E450" s="219"/>
      <c r="F450" s="220"/>
      <c r="G450" s="211"/>
      <c r="H450" s="211"/>
      <c r="I450" s="211"/>
      <c r="J450" s="211"/>
      <c r="K450" s="211"/>
    </row>
    <row r="451" spans="2:11">
      <c r="B451" s="221"/>
      <c r="C451" s="222"/>
      <c r="D451" s="223"/>
      <c r="E451" s="223"/>
      <c r="F451" s="223"/>
      <c r="G451" s="334"/>
      <c r="H451" s="334"/>
      <c r="I451" s="335"/>
      <c r="J451" s="335"/>
      <c r="K451" s="270"/>
    </row>
    <row r="452" spans="2:11">
      <c r="B452" s="211"/>
      <c r="C452" s="211"/>
      <c r="D452" s="211"/>
      <c r="E452" s="211"/>
      <c r="F452" s="211"/>
      <c r="G452" s="211"/>
      <c r="H452" s="211"/>
      <c r="I452" s="211"/>
      <c r="J452" s="211"/>
      <c r="K452" s="211"/>
    </row>
    <row r="453" spans="2:11">
      <c r="B453" s="217"/>
      <c r="C453" s="340"/>
      <c r="D453" s="340"/>
      <c r="E453" s="340"/>
      <c r="F453" s="340"/>
      <c r="G453" s="340"/>
      <c r="H453" s="340"/>
      <c r="I453" s="340"/>
      <c r="J453" s="340"/>
      <c r="K453" s="340"/>
    </row>
    <row r="454" spans="2:11">
      <c r="B454" s="341"/>
      <c r="C454" s="341"/>
      <c r="D454" s="341"/>
      <c r="E454" s="218"/>
      <c r="F454" s="218"/>
      <c r="G454" s="334"/>
      <c r="H454" s="334"/>
      <c r="I454" s="342"/>
      <c r="J454" s="342"/>
      <c r="K454" s="273"/>
    </row>
    <row r="455" spans="2:11">
      <c r="B455" s="211"/>
      <c r="C455" s="336"/>
      <c r="D455" s="336"/>
      <c r="E455" s="211"/>
      <c r="F455" s="211"/>
      <c r="G455" s="211"/>
      <c r="H455" s="211"/>
      <c r="I455" s="337"/>
      <c r="J455" s="337"/>
      <c r="K455" s="272"/>
    </row>
    <row r="456" spans="2:11">
      <c r="B456" s="211"/>
      <c r="C456" s="211"/>
      <c r="D456" s="211"/>
      <c r="E456" s="211"/>
      <c r="F456" s="211"/>
      <c r="G456" s="211"/>
      <c r="H456" s="211"/>
      <c r="I456" s="211"/>
      <c r="J456" s="211"/>
      <c r="K456" s="211"/>
    </row>
    <row r="457" spans="2:11">
      <c r="B457" s="211"/>
      <c r="C457" s="336"/>
      <c r="D457" s="336"/>
      <c r="E457" s="211"/>
      <c r="F457" s="211"/>
      <c r="G457" s="211"/>
      <c r="H457" s="211"/>
      <c r="I457" s="337"/>
      <c r="J457" s="337"/>
      <c r="K457" s="272"/>
    </row>
    <row r="458" spans="2:11">
      <c r="B458" s="211"/>
      <c r="C458" s="211"/>
      <c r="D458" s="211"/>
      <c r="E458" s="211"/>
      <c r="F458" s="211"/>
      <c r="G458" s="211"/>
      <c r="H458" s="211"/>
      <c r="I458" s="211"/>
      <c r="J458" s="211"/>
      <c r="K458" s="211"/>
    </row>
    <row r="459" spans="2:11">
      <c r="B459" s="211"/>
      <c r="C459" s="336"/>
      <c r="D459" s="336"/>
      <c r="E459" s="211"/>
      <c r="F459" s="211"/>
      <c r="G459" s="211"/>
      <c r="H459" s="211"/>
      <c r="I459" s="338"/>
      <c r="J459" s="338"/>
      <c r="K459" s="271"/>
    </row>
    <row r="460" spans="2:11">
      <c r="B460" s="211"/>
      <c r="C460" s="333"/>
      <c r="D460" s="333"/>
      <c r="E460" s="219"/>
      <c r="F460" s="220"/>
      <c r="G460" s="211"/>
      <c r="H460" s="211"/>
      <c r="I460" s="211"/>
      <c r="J460" s="211"/>
      <c r="K460" s="211"/>
    </row>
    <row r="461" spans="2:11">
      <c r="B461" s="211"/>
      <c r="C461" s="336"/>
      <c r="D461" s="336"/>
      <c r="E461" s="211"/>
      <c r="F461" s="211"/>
      <c r="G461" s="211"/>
      <c r="H461" s="211"/>
      <c r="I461" s="338"/>
      <c r="J461" s="338"/>
      <c r="K461" s="271"/>
    </row>
    <row r="462" spans="2:11">
      <c r="B462" s="211"/>
      <c r="C462" s="333"/>
      <c r="D462" s="333"/>
      <c r="E462" s="219"/>
      <c r="F462" s="220"/>
      <c r="G462" s="211"/>
      <c r="H462" s="211"/>
      <c r="I462" s="211"/>
      <c r="J462" s="211"/>
      <c r="K462" s="211"/>
    </row>
    <row r="463" spans="2:11">
      <c r="B463" s="211"/>
      <c r="C463" s="336"/>
      <c r="D463" s="336"/>
      <c r="E463" s="211"/>
      <c r="F463" s="211"/>
      <c r="G463" s="211"/>
      <c r="H463" s="211"/>
      <c r="I463" s="338"/>
      <c r="J463" s="338"/>
      <c r="K463" s="271"/>
    </row>
    <row r="464" spans="2:11">
      <c r="B464" s="211"/>
      <c r="C464" s="333"/>
      <c r="D464" s="333"/>
      <c r="E464" s="219"/>
      <c r="F464" s="220"/>
      <c r="G464" s="211"/>
      <c r="H464" s="211"/>
      <c r="I464" s="211"/>
      <c r="J464" s="211"/>
      <c r="K464" s="211"/>
    </row>
    <row r="465" spans="2:11">
      <c r="B465" s="211"/>
      <c r="C465" s="336"/>
      <c r="D465" s="336"/>
      <c r="E465" s="211"/>
      <c r="F465" s="211"/>
      <c r="G465" s="211"/>
      <c r="H465" s="211"/>
      <c r="I465" s="338"/>
      <c r="J465" s="338"/>
      <c r="K465" s="271"/>
    </row>
    <row r="466" spans="2:11">
      <c r="B466" s="211"/>
      <c r="C466" s="333"/>
      <c r="D466" s="333"/>
      <c r="E466" s="219"/>
      <c r="F466" s="220"/>
      <c r="G466" s="211"/>
      <c r="H466" s="211"/>
      <c r="I466" s="211"/>
      <c r="J466" s="211"/>
      <c r="K466" s="211"/>
    </row>
    <row r="467" spans="2:11">
      <c r="B467" s="221"/>
      <c r="C467" s="222"/>
      <c r="D467" s="223"/>
      <c r="E467" s="223"/>
      <c r="F467" s="223"/>
      <c r="G467" s="334"/>
      <c r="H467" s="334"/>
      <c r="I467" s="335"/>
      <c r="J467" s="335"/>
      <c r="K467" s="270"/>
    </row>
    <row r="468" spans="2:11">
      <c r="B468" s="211"/>
      <c r="C468" s="211"/>
      <c r="D468" s="211"/>
      <c r="E468" s="211"/>
      <c r="F468" s="211"/>
      <c r="G468" s="211"/>
      <c r="H468" s="211"/>
      <c r="I468" s="211"/>
      <c r="J468" s="211"/>
      <c r="K468" s="211"/>
    </row>
    <row r="469" spans="2:11">
      <c r="B469" s="217"/>
      <c r="C469" s="340"/>
      <c r="D469" s="340"/>
      <c r="E469" s="340"/>
      <c r="F469" s="340"/>
      <c r="G469" s="340"/>
      <c r="H469" s="340"/>
      <c r="I469" s="340"/>
      <c r="J469" s="340"/>
      <c r="K469" s="340"/>
    </row>
    <row r="470" spans="2:11">
      <c r="B470" s="341"/>
      <c r="C470" s="341"/>
      <c r="D470" s="341"/>
      <c r="E470" s="218"/>
      <c r="F470" s="218"/>
      <c r="G470" s="334"/>
      <c r="H470" s="334"/>
      <c r="I470" s="342"/>
      <c r="J470" s="342"/>
      <c r="K470" s="273"/>
    </row>
    <row r="471" spans="2:11">
      <c r="B471" s="211"/>
      <c r="C471" s="336"/>
      <c r="D471" s="336"/>
      <c r="E471" s="211"/>
      <c r="F471" s="211"/>
      <c r="G471" s="211"/>
      <c r="H471" s="211"/>
      <c r="I471" s="337"/>
      <c r="J471" s="337"/>
      <c r="K471" s="272"/>
    </row>
    <row r="472" spans="2:11">
      <c r="B472" s="211"/>
      <c r="C472" s="211"/>
      <c r="D472" s="211"/>
      <c r="E472" s="211"/>
      <c r="F472" s="211"/>
      <c r="G472" s="211"/>
      <c r="H472" s="211"/>
      <c r="I472" s="211"/>
      <c r="J472" s="211"/>
      <c r="K472" s="211"/>
    </row>
    <row r="473" spans="2:11">
      <c r="B473" s="211"/>
      <c r="C473" s="336"/>
      <c r="D473" s="336"/>
      <c r="E473" s="211"/>
      <c r="F473" s="211"/>
      <c r="G473" s="211"/>
      <c r="H473" s="211"/>
      <c r="I473" s="338"/>
      <c r="J473" s="338"/>
      <c r="K473" s="271"/>
    </row>
    <row r="474" spans="2:11">
      <c r="B474" s="211"/>
      <c r="C474" s="333"/>
      <c r="D474" s="333"/>
      <c r="E474" s="219"/>
      <c r="F474" s="220"/>
      <c r="G474" s="211"/>
      <c r="H474" s="211"/>
      <c r="I474" s="211"/>
      <c r="J474" s="211"/>
      <c r="K474" s="211"/>
    </row>
    <row r="475" spans="2:11">
      <c r="B475" s="221"/>
      <c r="C475" s="222"/>
      <c r="D475" s="223"/>
      <c r="E475" s="223"/>
      <c r="F475" s="223"/>
      <c r="G475" s="334"/>
      <c r="H475" s="334"/>
      <c r="I475" s="335"/>
      <c r="J475" s="335"/>
      <c r="K475" s="270"/>
    </row>
    <row r="476" spans="2:11">
      <c r="B476" s="211"/>
      <c r="C476" s="211"/>
      <c r="D476" s="211"/>
      <c r="E476" s="211"/>
      <c r="F476" s="211"/>
      <c r="G476" s="211"/>
      <c r="H476" s="211"/>
      <c r="I476" s="211"/>
      <c r="J476" s="211"/>
      <c r="K476" s="211"/>
    </row>
    <row r="477" spans="2:11">
      <c r="B477" s="217"/>
      <c r="C477" s="340"/>
      <c r="D477" s="340"/>
      <c r="E477" s="340"/>
      <c r="F477" s="340"/>
      <c r="G477" s="340"/>
      <c r="H477" s="340"/>
      <c r="I477" s="340"/>
      <c r="J477" s="340"/>
      <c r="K477" s="340"/>
    </row>
    <row r="478" spans="2:11">
      <c r="B478" s="341"/>
      <c r="C478" s="341"/>
      <c r="D478" s="341"/>
      <c r="E478" s="218"/>
      <c r="F478" s="218"/>
      <c r="G478" s="334"/>
      <c r="H478" s="334"/>
      <c r="I478" s="342"/>
      <c r="J478" s="342"/>
      <c r="K478" s="273"/>
    </row>
    <row r="479" spans="2:11">
      <c r="B479" s="211"/>
      <c r="C479" s="336"/>
      <c r="D479" s="336"/>
      <c r="E479" s="211"/>
      <c r="F479" s="211"/>
      <c r="G479" s="211"/>
      <c r="H479" s="211"/>
      <c r="I479" s="337"/>
      <c r="J479" s="337"/>
      <c r="K479" s="272"/>
    </row>
    <row r="480" spans="2:11">
      <c r="B480" s="211"/>
      <c r="C480" s="211"/>
      <c r="D480" s="211"/>
      <c r="E480" s="211"/>
      <c r="F480" s="211"/>
      <c r="G480" s="211"/>
      <c r="H480" s="211"/>
      <c r="I480" s="211"/>
      <c r="J480" s="211"/>
      <c r="K480" s="211"/>
    </row>
    <row r="481" spans="2:11">
      <c r="B481" s="211"/>
      <c r="C481" s="336"/>
      <c r="D481" s="336"/>
      <c r="E481" s="211"/>
      <c r="F481" s="211"/>
      <c r="G481" s="211"/>
      <c r="H481" s="211"/>
      <c r="I481" s="338"/>
      <c r="J481" s="338"/>
      <c r="K481" s="271"/>
    </row>
    <row r="482" spans="2:11">
      <c r="B482" s="211"/>
      <c r="C482" s="333"/>
      <c r="D482" s="333"/>
      <c r="E482" s="219"/>
      <c r="F482" s="220"/>
      <c r="G482" s="211"/>
      <c r="H482" s="211"/>
      <c r="I482" s="211"/>
      <c r="J482" s="211"/>
      <c r="K482" s="211"/>
    </row>
    <row r="483" spans="2:11">
      <c r="B483" s="221"/>
      <c r="C483" s="222"/>
      <c r="D483" s="223"/>
      <c r="E483" s="223"/>
      <c r="F483" s="223"/>
      <c r="G483" s="334"/>
      <c r="H483" s="334"/>
      <c r="I483" s="335"/>
      <c r="J483" s="335"/>
      <c r="K483" s="270"/>
    </row>
    <row r="484" spans="2:11">
      <c r="B484" s="211"/>
      <c r="C484" s="211"/>
      <c r="D484" s="211"/>
      <c r="E484" s="211"/>
      <c r="F484" s="211"/>
      <c r="G484" s="211"/>
      <c r="H484" s="211"/>
      <c r="I484" s="211"/>
      <c r="J484" s="211"/>
      <c r="K484" s="211"/>
    </row>
    <row r="485" spans="2:11">
      <c r="B485" s="217"/>
      <c r="C485" s="340"/>
      <c r="D485" s="340"/>
      <c r="E485" s="340"/>
      <c r="F485" s="340"/>
      <c r="G485" s="340"/>
      <c r="H485" s="340"/>
      <c r="I485" s="340"/>
      <c r="J485" s="340"/>
      <c r="K485" s="340"/>
    </row>
    <row r="486" spans="2:11">
      <c r="B486" s="341"/>
      <c r="C486" s="341"/>
      <c r="D486" s="341"/>
      <c r="E486" s="218"/>
      <c r="F486" s="218"/>
      <c r="G486" s="334"/>
      <c r="H486" s="334"/>
      <c r="I486" s="342"/>
      <c r="J486" s="342"/>
      <c r="K486" s="273"/>
    </row>
    <row r="487" spans="2:11">
      <c r="B487" s="211"/>
      <c r="C487" s="336"/>
      <c r="D487" s="336"/>
      <c r="E487" s="211"/>
      <c r="F487" s="211"/>
      <c r="G487" s="211"/>
      <c r="H487" s="211"/>
      <c r="I487" s="337"/>
      <c r="J487" s="337"/>
      <c r="K487" s="272"/>
    </row>
    <row r="488" spans="2:11">
      <c r="B488" s="211"/>
      <c r="C488" s="211"/>
      <c r="D488" s="211"/>
      <c r="E488" s="211"/>
      <c r="F488" s="211"/>
      <c r="G488" s="211"/>
      <c r="H488" s="211"/>
      <c r="I488" s="211"/>
      <c r="J488" s="211"/>
      <c r="K488" s="211"/>
    </row>
    <row r="489" spans="2:11">
      <c r="B489" s="211"/>
      <c r="C489" s="336"/>
      <c r="D489" s="336"/>
      <c r="E489" s="211"/>
      <c r="F489" s="211"/>
      <c r="G489" s="211"/>
      <c r="H489" s="211"/>
      <c r="I489" s="337"/>
      <c r="J489" s="337"/>
      <c r="K489" s="272"/>
    </row>
    <row r="490" spans="2:11">
      <c r="B490" s="211"/>
      <c r="C490" s="211"/>
      <c r="D490" s="211"/>
      <c r="E490" s="211"/>
      <c r="F490" s="211"/>
      <c r="G490" s="211"/>
      <c r="H490" s="211"/>
      <c r="I490" s="211"/>
      <c r="J490" s="211"/>
      <c r="K490" s="211"/>
    </row>
    <row r="491" spans="2:11">
      <c r="B491" s="211"/>
      <c r="C491" s="336"/>
      <c r="D491" s="336"/>
      <c r="E491" s="211"/>
      <c r="F491" s="211"/>
      <c r="G491" s="211"/>
      <c r="H491" s="211"/>
      <c r="I491" s="337"/>
      <c r="J491" s="337"/>
      <c r="K491" s="272"/>
    </row>
    <row r="492" spans="2:11">
      <c r="B492" s="211"/>
      <c r="C492" s="211"/>
      <c r="D492" s="211"/>
      <c r="E492" s="211"/>
      <c r="F492" s="211"/>
      <c r="G492" s="211"/>
      <c r="H492" s="211"/>
      <c r="I492" s="211"/>
      <c r="J492" s="211"/>
      <c r="K492" s="211"/>
    </row>
    <row r="493" spans="2:11">
      <c r="B493" s="211"/>
      <c r="C493" s="336"/>
      <c r="D493" s="336"/>
      <c r="E493" s="211"/>
      <c r="F493" s="211"/>
      <c r="G493" s="211"/>
      <c r="H493" s="211"/>
      <c r="I493" s="337"/>
      <c r="J493" s="337"/>
      <c r="K493" s="272"/>
    </row>
    <row r="494" spans="2:11">
      <c r="B494" s="211"/>
      <c r="C494" s="211"/>
      <c r="D494" s="211"/>
      <c r="E494" s="211"/>
      <c r="F494" s="211"/>
      <c r="G494" s="211"/>
      <c r="H494" s="211"/>
      <c r="I494" s="211"/>
      <c r="J494" s="211"/>
      <c r="K494" s="211"/>
    </row>
    <row r="495" spans="2:11">
      <c r="B495" s="211"/>
      <c r="C495" s="336"/>
      <c r="D495" s="336"/>
      <c r="E495" s="211"/>
      <c r="F495" s="211"/>
      <c r="G495" s="211"/>
      <c r="H495" s="211"/>
      <c r="I495" s="337"/>
      <c r="J495" s="337"/>
      <c r="K495" s="272"/>
    </row>
    <row r="496" spans="2:11">
      <c r="B496" s="211"/>
      <c r="C496" s="211"/>
      <c r="D496" s="211"/>
      <c r="E496" s="211"/>
      <c r="F496" s="211"/>
      <c r="G496" s="211"/>
      <c r="H496" s="211"/>
      <c r="I496" s="211"/>
      <c r="J496" s="211"/>
      <c r="K496" s="211"/>
    </row>
    <row r="497" spans="2:11">
      <c r="B497" s="211"/>
      <c r="C497" s="336"/>
      <c r="D497" s="336"/>
      <c r="E497" s="211"/>
      <c r="F497" s="211"/>
      <c r="G497" s="211"/>
      <c r="H497" s="211"/>
      <c r="I497" s="337"/>
      <c r="J497" s="337"/>
      <c r="K497" s="272"/>
    </row>
    <row r="498" spans="2:11">
      <c r="B498" s="211"/>
      <c r="C498" s="211"/>
      <c r="D498" s="211"/>
      <c r="E498" s="211"/>
      <c r="F498" s="211"/>
      <c r="G498" s="211"/>
      <c r="H498" s="211"/>
      <c r="I498" s="211"/>
      <c r="J498" s="211"/>
      <c r="K498" s="211"/>
    </row>
    <row r="499" spans="2:11">
      <c r="B499" s="211"/>
      <c r="C499" s="336"/>
      <c r="D499" s="336"/>
      <c r="E499" s="211"/>
      <c r="F499" s="211"/>
      <c r="G499" s="211"/>
      <c r="H499" s="211"/>
      <c r="I499" s="337"/>
      <c r="J499" s="337"/>
      <c r="K499" s="272"/>
    </row>
    <row r="500" spans="2:11">
      <c r="B500" s="211"/>
      <c r="C500" s="211"/>
      <c r="D500" s="211"/>
      <c r="E500" s="211"/>
      <c r="F500" s="211"/>
      <c r="G500" s="211"/>
      <c r="H500" s="211"/>
      <c r="I500" s="211"/>
      <c r="J500" s="211"/>
      <c r="K500" s="211"/>
    </row>
    <row r="501" spans="2:11">
      <c r="B501" s="211"/>
      <c r="C501" s="336"/>
      <c r="D501" s="336"/>
      <c r="E501" s="211"/>
      <c r="F501" s="211"/>
      <c r="G501" s="211"/>
      <c r="H501" s="211"/>
      <c r="I501" s="337"/>
      <c r="J501" s="337"/>
      <c r="K501" s="272"/>
    </row>
    <row r="502" spans="2:11">
      <c r="B502" s="211"/>
      <c r="C502" s="211"/>
      <c r="D502" s="211"/>
      <c r="E502" s="211"/>
      <c r="F502" s="211"/>
      <c r="G502" s="211"/>
      <c r="H502" s="211"/>
      <c r="I502" s="211"/>
      <c r="J502" s="211"/>
      <c r="K502" s="211"/>
    </row>
    <row r="503" spans="2:11">
      <c r="B503" s="211"/>
      <c r="C503" s="336"/>
      <c r="D503" s="336"/>
      <c r="E503" s="211"/>
      <c r="F503" s="211"/>
      <c r="G503" s="211"/>
      <c r="H503" s="211"/>
      <c r="I503" s="337"/>
      <c r="J503" s="337"/>
      <c r="K503" s="272"/>
    </row>
    <row r="504" spans="2:11">
      <c r="B504" s="211"/>
      <c r="C504" s="211"/>
      <c r="D504" s="211"/>
      <c r="E504" s="211"/>
      <c r="F504" s="211"/>
      <c r="G504" s="211"/>
      <c r="H504" s="211"/>
      <c r="I504" s="211"/>
      <c r="J504" s="211"/>
      <c r="K504" s="211"/>
    </row>
    <row r="505" spans="2:11">
      <c r="B505" s="211"/>
      <c r="C505" s="336"/>
      <c r="D505" s="336"/>
      <c r="E505" s="211"/>
      <c r="F505" s="211"/>
      <c r="G505" s="211"/>
      <c r="H505" s="211"/>
      <c r="I505" s="338"/>
      <c r="J505" s="338"/>
      <c r="K505" s="271"/>
    </row>
    <row r="506" spans="2:11">
      <c r="B506" s="211"/>
      <c r="C506" s="333"/>
      <c r="D506" s="333"/>
      <c r="E506" s="219"/>
      <c r="F506" s="220"/>
      <c r="G506" s="211"/>
      <c r="H506" s="211"/>
      <c r="I506" s="211"/>
      <c r="J506" s="211"/>
      <c r="K506" s="211"/>
    </row>
    <row r="507" spans="2:11">
      <c r="B507" s="211"/>
      <c r="C507" s="336"/>
      <c r="D507" s="336"/>
      <c r="E507" s="211"/>
      <c r="F507" s="211"/>
      <c r="G507" s="211"/>
      <c r="H507" s="211"/>
      <c r="I507" s="338"/>
      <c r="J507" s="338"/>
      <c r="K507" s="271"/>
    </row>
    <row r="508" spans="2:11">
      <c r="B508" s="211"/>
      <c r="C508" s="333"/>
      <c r="D508" s="333"/>
      <c r="E508" s="219"/>
      <c r="F508" s="220"/>
      <c r="G508" s="211"/>
      <c r="H508" s="211"/>
      <c r="I508" s="211"/>
      <c r="J508" s="211"/>
      <c r="K508" s="211"/>
    </row>
    <row r="509" spans="2:11">
      <c r="B509" s="211"/>
      <c r="C509" s="336"/>
      <c r="D509" s="336"/>
      <c r="E509" s="211"/>
      <c r="F509" s="211"/>
      <c r="G509" s="211"/>
      <c r="H509" s="211"/>
      <c r="I509" s="338"/>
      <c r="J509" s="338"/>
      <c r="K509" s="271"/>
    </row>
    <row r="510" spans="2:11">
      <c r="B510" s="211"/>
      <c r="C510" s="333"/>
      <c r="D510" s="333"/>
      <c r="E510" s="219"/>
      <c r="F510" s="220"/>
      <c r="G510" s="211"/>
      <c r="H510" s="211"/>
      <c r="I510" s="211"/>
      <c r="J510" s="211"/>
      <c r="K510" s="211"/>
    </row>
    <row r="511" spans="2:11">
      <c r="B511" s="211"/>
      <c r="C511" s="336"/>
      <c r="D511" s="336"/>
      <c r="E511" s="211"/>
      <c r="F511" s="211"/>
      <c r="G511" s="211"/>
      <c r="H511" s="211"/>
      <c r="I511" s="338"/>
      <c r="J511" s="338"/>
      <c r="K511" s="271"/>
    </row>
    <row r="512" spans="2:11">
      <c r="B512" s="211"/>
      <c r="C512" s="333"/>
      <c r="D512" s="333"/>
      <c r="E512" s="219"/>
      <c r="F512" s="220"/>
      <c r="G512" s="211"/>
      <c r="H512" s="211"/>
      <c r="I512" s="211"/>
      <c r="J512" s="211"/>
      <c r="K512" s="211"/>
    </row>
    <row r="513" spans="2:11">
      <c r="B513" s="211"/>
      <c r="C513" s="336"/>
      <c r="D513" s="336"/>
      <c r="E513" s="211"/>
      <c r="F513" s="211"/>
      <c r="G513" s="211"/>
      <c r="H513" s="211"/>
      <c r="I513" s="338"/>
      <c r="J513" s="338"/>
      <c r="K513" s="274"/>
    </row>
    <row r="514" spans="2:11">
      <c r="B514" s="211"/>
      <c r="C514" s="333"/>
      <c r="D514" s="333"/>
      <c r="E514" s="219"/>
      <c r="F514" s="220"/>
      <c r="G514" s="211"/>
      <c r="H514" s="211"/>
      <c r="I514" s="211"/>
      <c r="J514" s="211"/>
      <c r="K514" s="211"/>
    </row>
    <row r="515" spans="2:11">
      <c r="B515" s="211"/>
      <c r="C515" s="336"/>
      <c r="D515" s="336"/>
      <c r="E515" s="211"/>
      <c r="F515" s="211"/>
      <c r="G515" s="211"/>
      <c r="H515" s="211"/>
      <c r="I515" s="338"/>
      <c r="J515" s="338"/>
      <c r="K515" s="271"/>
    </row>
    <row r="516" spans="2:11">
      <c r="B516" s="211"/>
      <c r="C516" s="333"/>
      <c r="D516" s="333"/>
      <c r="E516" s="219"/>
      <c r="F516" s="220"/>
      <c r="G516" s="211"/>
      <c r="H516" s="211"/>
      <c r="I516" s="211"/>
      <c r="J516" s="211"/>
      <c r="K516" s="211"/>
    </row>
    <row r="517" spans="2:11">
      <c r="B517" s="211"/>
      <c r="C517" s="336"/>
      <c r="D517" s="336"/>
      <c r="E517" s="211"/>
      <c r="F517" s="211"/>
      <c r="G517" s="211"/>
      <c r="H517" s="211"/>
      <c r="I517" s="338"/>
      <c r="J517" s="338"/>
      <c r="K517" s="271"/>
    </row>
    <row r="518" spans="2:11">
      <c r="B518" s="211"/>
      <c r="C518" s="333"/>
      <c r="D518" s="333"/>
      <c r="E518" s="219"/>
      <c r="F518" s="220"/>
      <c r="G518" s="211"/>
      <c r="H518" s="211"/>
      <c r="I518" s="211"/>
      <c r="J518" s="211"/>
      <c r="K518" s="211"/>
    </row>
    <row r="519" spans="2:11">
      <c r="B519" s="211"/>
      <c r="C519" s="336"/>
      <c r="D519" s="336"/>
      <c r="E519" s="211"/>
      <c r="F519" s="211"/>
      <c r="G519" s="211"/>
      <c r="H519" s="211"/>
      <c r="I519" s="338"/>
      <c r="J519" s="338"/>
      <c r="K519" s="271"/>
    </row>
    <row r="520" spans="2:11">
      <c r="B520" s="211"/>
      <c r="C520" s="333"/>
      <c r="D520" s="333"/>
      <c r="E520" s="220"/>
      <c r="F520" s="220"/>
      <c r="G520" s="211"/>
      <c r="H520" s="211"/>
      <c r="I520" s="211"/>
      <c r="J520" s="211"/>
      <c r="K520" s="211"/>
    </row>
    <row r="521" spans="2:11">
      <c r="B521" s="211"/>
      <c r="C521" s="336"/>
      <c r="D521" s="336"/>
      <c r="E521" s="211"/>
      <c r="F521" s="211"/>
      <c r="G521" s="211"/>
      <c r="H521" s="211"/>
      <c r="I521" s="338"/>
      <c r="J521" s="338"/>
      <c r="K521" s="271"/>
    </row>
    <row r="522" spans="2:11">
      <c r="B522" s="211"/>
      <c r="C522" s="333"/>
      <c r="D522" s="333"/>
      <c r="E522" s="219"/>
      <c r="F522" s="220"/>
      <c r="G522" s="211"/>
      <c r="H522" s="211"/>
      <c r="I522" s="211"/>
      <c r="J522" s="211"/>
      <c r="K522" s="211"/>
    </row>
    <row r="523" spans="2:11">
      <c r="B523" s="211"/>
      <c r="C523" s="336"/>
      <c r="D523" s="336"/>
      <c r="E523" s="211"/>
      <c r="F523" s="211"/>
      <c r="G523" s="211"/>
      <c r="H523" s="211"/>
      <c r="I523" s="338"/>
      <c r="J523" s="338"/>
      <c r="K523" s="271"/>
    </row>
    <row r="524" spans="2:11">
      <c r="B524" s="211"/>
      <c r="C524" s="333"/>
      <c r="D524" s="333"/>
      <c r="E524" s="219"/>
      <c r="F524" s="220"/>
      <c r="G524" s="211"/>
      <c r="H524" s="211"/>
      <c r="I524" s="211"/>
      <c r="J524" s="211"/>
      <c r="K524" s="211"/>
    </row>
    <row r="525" spans="2:11">
      <c r="B525" s="211"/>
      <c r="C525" s="336"/>
      <c r="D525" s="336"/>
      <c r="E525" s="211"/>
      <c r="F525" s="211"/>
      <c r="G525" s="211"/>
      <c r="H525" s="211"/>
      <c r="I525" s="338"/>
      <c r="J525" s="338"/>
      <c r="K525" s="271"/>
    </row>
    <row r="526" spans="2:11">
      <c r="B526" s="211"/>
      <c r="C526" s="333"/>
      <c r="D526" s="333"/>
      <c r="E526" s="219"/>
      <c r="F526" s="220"/>
      <c r="G526" s="211"/>
      <c r="H526" s="211"/>
      <c r="I526" s="211"/>
      <c r="J526" s="211"/>
      <c r="K526" s="211"/>
    </row>
    <row r="527" spans="2:11">
      <c r="B527" s="211"/>
      <c r="C527" s="336"/>
      <c r="D527" s="336"/>
      <c r="E527" s="211"/>
      <c r="F527" s="211"/>
      <c r="G527" s="211"/>
      <c r="H527" s="211"/>
      <c r="I527" s="338"/>
      <c r="J527" s="338"/>
      <c r="K527" s="271"/>
    </row>
    <row r="528" spans="2:11">
      <c r="B528" s="211"/>
      <c r="C528" s="333"/>
      <c r="D528" s="333"/>
      <c r="E528" s="219"/>
      <c r="F528" s="220"/>
      <c r="G528" s="211"/>
      <c r="H528" s="211"/>
      <c r="I528" s="211"/>
      <c r="J528" s="211"/>
      <c r="K528" s="211"/>
    </row>
    <row r="529" spans="2:11">
      <c r="B529" s="221"/>
      <c r="C529" s="222"/>
      <c r="D529" s="223"/>
      <c r="E529" s="223"/>
      <c r="F529" s="223"/>
      <c r="G529" s="334"/>
      <c r="H529" s="334"/>
      <c r="I529" s="335"/>
      <c r="J529" s="335"/>
      <c r="K529" s="270"/>
    </row>
    <row r="530" spans="2:11">
      <c r="B530" s="211"/>
      <c r="C530" s="211"/>
      <c r="D530" s="211"/>
      <c r="E530" s="211"/>
      <c r="F530" s="211"/>
      <c r="G530" s="211"/>
      <c r="H530" s="211"/>
      <c r="I530" s="211"/>
      <c r="J530" s="211"/>
      <c r="K530" s="211"/>
    </row>
    <row r="531" spans="2:11">
      <c r="B531" s="217"/>
      <c r="C531" s="340"/>
      <c r="D531" s="340"/>
      <c r="E531" s="340"/>
      <c r="F531" s="340"/>
      <c r="G531" s="340"/>
      <c r="H531" s="340"/>
      <c r="I531" s="340"/>
      <c r="J531" s="340"/>
      <c r="K531" s="340"/>
    </row>
    <row r="532" spans="2:11">
      <c r="B532" s="341"/>
      <c r="C532" s="341"/>
      <c r="D532" s="341"/>
      <c r="E532" s="218"/>
      <c r="F532" s="218"/>
      <c r="G532" s="334"/>
      <c r="H532" s="334"/>
      <c r="I532" s="342"/>
      <c r="J532" s="342"/>
      <c r="K532" s="273"/>
    </row>
    <row r="533" spans="2:11">
      <c r="B533" s="211"/>
      <c r="C533" s="336"/>
      <c r="D533" s="336"/>
      <c r="E533" s="211"/>
      <c r="F533" s="211"/>
      <c r="G533" s="211"/>
      <c r="H533" s="211"/>
      <c r="I533" s="337"/>
      <c r="J533" s="337"/>
      <c r="K533" s="272"/>
    </row>
    <row r="534" spans="2:11">
      <c r="B534" s="211"/>
      <c r="C534" s="211"/>
      <c r="D534" s="211"/>
      <c r="E534" s="211"/>
      <c r="F534" s="211"/>
      <c r="G534" s="211"/>
      <c r="H534" s="211"/>
      <c r="I534" s="211"/>
      <c r="J534" s="211"/>
      <c r="K534" s="211"/>
    </row>
    <row r="535" spans="2:11">
      <c r="B535" s="211"/>
      <c r="C535" s="336"/>
      <c r="D535" s="336"/>
      <c r="E535" s="211"/>
      <c r="F535" s="211"/>
      <c r="G535" s="211"/>
      <c r="H535" s="211"/>
      <c r="I535" s="338"/>
      <c r="J535" s="338"/>
      <c r="K535" s="274"/>
    </row>
    <row r="536" spans="2:11">
      <c r="B536" s="211"/>
      <c r="C536" s="333"/>
      <c r="D536" s="333"/>
      <c r="E536" s="219"/>
      <c r="F536" s="220"/>
      <c r="G536" s="211"/>
      <c r="H536" s="211"/>
      <c r="I536" s="211"/>
      <c r="J536" s="211"/>
      <c r="K536" s="211"/>
    </row>
    <row r="537" spans="2:11">
      <c r="B537" s="211"/>
      <c r="C537" s="336"/>
      <c r="D537" s="336"/>
      <c r="E537" s="211"/>
      <c r="F537" s="211"/>
      <c r="G537" s="211"/>
      <c r="H537" s="211"/>
      <c r="I537" s="338"/>
      <c r="J537" s="338"/>
      <c r="K537" s="271"/>
    </row>
    <row r="538" spans="2:11">
      <c r="B538" s="211"/>
      <c r="C538" s="333"/>
      <c r="D538" s="333"/>
      <c r="E538" s="219"/>
      <c r="F538" s="220"/>
      <c r="G538" s="211"/>
      <c r="H538" s="211"/>
      <c r="I538" s="211"/>
      <c r="J538" s="211"/>
      <c r="K538" s="211"/>
    </row>
    <row r="539" spans="2:11">
      <c r="B539" s="211"/>
      <c r="C539" s="336"/>
      <c r="D539" s="336"/>
      <c r="E539" s="211"/>
      <c r="F539" s="211"/>
      <c r="G539" s="211"/>
      <c r="H539" s="211"/>
      <c r="I539" s="338"/>
      <c r="J539" s="338"/>
      <c r="K539" s="271"/>
    </row>
    <row r="540" spans="2:11">
      <c r="B540" s="211"/>
      <c r="C540" s="333"/>
      <c r="D540" s="333"/>
      <c r="E540" s="219"/>
      <c r="F540" s="220"/>
      <c r="G540" s="211"/>
      <c r="H540" s="211"/>
      <c r="I540" s="211"/>
      <c r="J540" s="211"/>
      <c r="K540" s="211"/>
    </row>
    <row r="541" spans="2:11">
      <c r="B541" s="211"/>
      <c r="C541" s="336"/>
      <c r="D541" s="336"/>
      <c r="E541" s="211"/>
      <c r="F541" s="211"/>
      <c r="G541" s="211"/>
      <c r="H541" s="211"/>
      <c r="I541" s="338"/>
      <c r="J541" s="338"/>
      <c r="K541" s="271"/>
    </row>
    <row r="542" spans="2:11">
      <c r="B542" s="211"/>
      <c r="C542" s="333"/>
      <c r="D542" s="333"/>
      <c r="E542" s="219"/>
      <c r="F542" s="220"/>
      <c r="G542" s="211"/>
      <c r="H542" s="211"/>
      <c r="I542" s="211"/>
      <c r="J542" s="211"/>
      <c r="K542" s="211"/>
    </row>
    <row r="543" spans="2:11">
      <c r="B543" s="221"/>
      <c r="C543" s="222"/>
      <c r="D543" s="223"/>
      <c r="E543" s="223"/>
      <c r="F543" s="223"/>
      <c r="G543" s="334"/>
      <c r="H543" s="334"/>
      <c r="I543" s="335"/>
      <c r="J543" s="335"/>
      <c r="K543" s="270"/>
    </row>
    <row r="544" spans="2:11">
      <c r="B544" s="211"/>
      <c r="C544" s="211"/>
      <c r="D544" s="211"/>
      <c r="E544" s="211"/>
      <c r="F544" s="211"/>
      <c r="G544" s="211"/>
      <c r="H544" s="211"/>
      <c r="I544" s="211"/>
      <c r="J544" s="211"/>
      <c r="K544" s="211"/>
    </row>
    <row r="545" spans="2:11">
      <c r="B545" s="217"/>
      <c r="C545" s="340"/>
      <c r="D545" s="340"/>
      <c r="E545" s="340"/>
      <c r="F545" s="340"/>
      <c r="G545" s="340"/>
      <c r="H545" s="340"/>
      <c r="I545" s="340"/>
      <c r="J545" s="340"/>
      <c r="K545" s="340"/>
    </row>
    <row r="546" spans="2:11">
      <c r="B546" s="341"/>
      <c r="C546" s="341"/>
      <c r="D546" s="341"/>
      <c r="E546" s="218"/>
      <c r="F546" s="218"/>
      <c r="G546" s="334"/>
      <c r="H546" s="334"/>
      <c r="I546" s="342"/>
      <c r="J546" s="342"/>
      <c r="K546" s="273"/>
    </row>
    <row r="547" spans="2:11">
      <c r="B547" s="211"/>
      <c r="C547" s="336"/>
      <c r="D547" s="336"/>
      <c r="E547" s="211"/>
      <c r="F547" s="211"/>
      <c r="G547" s="211"/>
      <c r="H547" s="211"/>
      <c r="I547" s="337"/>
      <c r="J547" s="337"/>
      <c r="K547" s="272"/>
    </row>
    <row r="548" spans="2:11">
      <c r="B548" s="211"/>
      <c r="C548" s="211"/>
      <c r="D548" s="211"/>
      <c r="E548" s="211"/>
      <c r="F548" s="211"/>
      <c r="G548" s="211"/>
      <c r="H548" s="211"/>
      <c r="I548" s="211"/>
      <c r="J548" s="211"/>
      <c r="K548" s="211"/>
    </row>
    <row r="549" spans="2:11">
      <c r="B549" s="211"/>
      <c r="C549" s="336"/>
      <c r="D549" s="336"/>
      <c r="E549" s="211"/>
      <c r="F549" s="211"/>
      <c r="G549" s="211"/>
      <c r="H549" s="211"/>
      <c r="I549" s="337"/>
      <c r="J549" s="337"/>
      <c r="K549" s="272"/>
    </row>
    <row r="550" spans="2:11">
      <c r="B550" s="211"/>
      <c r="C550" s="211"/>
      <c r="D550" s="211"/>
      <c r="E550" s="211"/>
      <c r="F550" s="211"/>
      <c r="G550" s="211"/>
      <c r="H550" s="211"/>
      <c r="I550" s="211"/>
      <c r="J550" s="211"/>
      <c r="K550" s="211"/>
    </row>
    <row r="551" spans="2:11">
      <c r="B551" s="211"/>
      <c r="C551" s="336"/>
      <c r="D551" s="336"/>
      <c r="E551" s="211"/>
      <c r="F551" s="211"/>
      <c r="G551" s="211"/>
      <c r="H551" s="211"/>
      <c r="I551" s="337"/>
      <c r="J551" s="337"/>
      <c r="K551" s="272"/>
    </row>
    <row r="552" spans="2:11">
      <c r="B552" s="211"/>
      <c r="C552" s="211"/>
      <c r="D552" s="211"/>
      <c r="E552" s="211"/>
      <c r="F552" s="211"/>
      <c r="G552" s="211"/>
      <c r="H552" s="211"/>
      <c r="I552" s="211"/>
      <c r="J552" s="211"/>
      <c r="K552" s="211"/>
    </row>
    <row r="553" spans="2:11">
      <c r="B553" s="211"/>
      <c r="C553" s="336"/>
      <c r="D553" s="336"/>
      <c r="E553" s="211"/>
      <c r="F553" s="211"/>
      <c r="G553" s="211"/>
      <c r="H553" s="211"/>
      <c r="I553" s="338"/>
      <c r="J553" s="338"/>
      <c r="K553" s="271"/>
    </row>
    <row r="554" spans="2:11">
      <c r="B554" s="211"/>
      <c r="C554" s="333"/>
      <c r="D554" s="333"/>
      <c r="E554" s="219"/>
      <c r="F554" s="220"/>
      <c r="G554" s="211"/>
      <c r="H554" s="211"/>
      <c r="I554" s="211"/>
      <c r="J554" s="211"/>
      <c r="K554" s="211"/>
    </row>
    <row r="555" spans="2:11">
      <c r="B555" s="211"/>
      <c r="C555" s="336"/>
      <c r="D555" s="336"/>
      <c r="E555" s="211"/>
      <c r="F555" s="211"/>
      <c r="G555" s="211"/>
      <c r="H555" s="211"/>
      <c r="I555" s="338"/>
      <c r="J555" s="338"/>
      <c r="K555" s="271"/>
    </row>
    <row r="556" spans="2:11">
      <c r="B556" s="211"/>
      <c r="C556" s="333"/>
      <c r="D556" s="333"/>
      <c r="E556" s="219"/>
      <c r="F556" s="220"/>
      <c r="G556" s="211"/>
      <c r="H556" s="211"/>
      <c r="I556" s="211"/>
      <c r="J556" s="211"/>
      <c r="K556" s="211"/>
    </row>
    <row r="557" spans="2:11">
      <c r="B557" s="211"/>
      <c r="C557" s="336"/>
      <c r="D557" s="336"/>
      <c r="E557" s="211"/>
      <c r="F557" s="211"/>
      <c r="G557" s="211"/>
      <c r="H557" s="211"/>
      <c r="I557" s="338"/>
      <c r="J557" s="338"/>
      <c r="K557" s="271"/>
    </row>
    <row r="558" spans="2:11">
      <c r="B558" s="211"/>
      <c r="C558" s="333"/>
      <c r="D558" s="333"/>
      <c r="E558" s="219"/>
      <c r="F558" s="220"/>
      <c r="G558" s="211"/>
      <c r="H558" s="211"/>
      <c r="I558" s="211"/>
      <c r="J558" s="211"/>
      <c r="K558" s="211"/>
    </row>
    <row r="559" spans="2:11">
      <c r="B559" s="221"/>
      <c r="C559" s="222"/>
      <c r="D559" s="223"/>
      <c r="E559" s="223"/>
      <c r="F559" s="223"/>
      <c r="G559" s="334"/>
      <c r="H559" s="334"/>
      <c r="I559" s="335"/>
      <c r="J559" s="335"/>
      <c r="K559" s="270"/>
    </row>
    <row r="560" spans="2:11">
      <c r="B560" s="211"/>
      <c r="C560" s="211"/>
      <c r="D560" s="211"/>
      <c r="E560" s="211"/>
      <c r="F560" s="211"/>
      <c r="G560" s="211"/>
      <c r="H560" s="211"/>
      <c r="I560" s="211"/>
      <c r="J560" s="211"/>
      <c r="K560" s="211"/>
    </row>
    <row r="561" spans="2:11">
      <c r="B561" s="217"/>
      <c r="C561" s="340"/>
      <c r="D561" s="340"/>
      <c r="E561" s="340"/>
      <c r="F561" s="340"/>
      <c r="G561" s="340"/>
      <c r="H561" s="340"/>
      <c r="I561" s="340"/>
      <c r="J561" s="340"/>
      <c r="K561" s="340"/>
    </row>
    <row r="562" spans="2:11">
      <c r="B562" s="341"/>
      <c r="C562" s="341"/>
      <c r="D562" s="341"/>
      <c r="E562" s="218"/>
      <c r="F562" s="218"/>
      <c r="G562" s="334"/>
      <c r="H562" s="334"/>
      <c r="I562" s="342"/>
      <c r="J562" s="342"/>
      <c r="K562" s="273"/>
    </row>
    <row r="563" spans="2:11">
      <c r="B563" s="211"/>
      <c r="C563" s="336"/>
      <c r="D563" s="336"/>
      <c r="E563" s="211"/>
      <c r="F563" s="211"/>
      <c r="G563" s="211"/>
      <c r="H563" s="211"/>
      <c r="I563" s="337"/>
      <c r="J563" s="337"/>
      <c r="K563" s="272"/>
    </row>
    <row r="564" spans="2:11">
      <c r="B564" s="211"/>
      <c r="C564" s="211"/>
      <c r="D564" s="211"/>
      <c r="E564" s="211"/>
      <c r="F564" s="211"/>
      <c r="G564" s="211"/>
      <c r="H564" s="211"/>
      <c r="I564" s="211"/>
      <c r="J564" s="211"/>
      <c r="K564" s="211"/>
    </row>
    <row r="565" spans="2:11">
      <c r="B565" s="211"/>
      <c r="C565" s="336"/>
      <c r="D565" s="336"/>
      <c r="E565" s="211"/>
      <c r="F565" s="211"/>
      <c r="G565" s="211"/>
      <c r="H565" s="211"/>
      <c r="I565" s="337"/>
      <c r="J565" s="337"/>
      <c r="K565" s="272"/>
    </row>
    <row r="566" spans="2:11">
      <c r="B566" s="211"/>
      <c r="C566" s="211"/>
      <c r="D566" s="211"/>
      <c r="E566" s="211"/>
      <c r="F566" s="211"/>
      <c r="G566" s="211"/>
      <c r="H566" s="211"/>
      <c r="I566" s="211"/>
      <c r="J566" s="211"/>
      <c r="K566" s="211"/>
    </row>
    <row r="567" spans="2:11">
      <c r="B567" s="211"/>
      <c r="C567" s="336"/>
      <c r="D567" s="336"/>
      <c r="E567" s="211"/>
      <c r="F567" s="211"/>
      <c r="G567" s="211"/>
      <c r="H567" s="211"/>
      <c r="I567" s="338"/>
      <c r="J567" s="338"/>
      <c r="K567" s="271"/>
    </row>
    <row r="568" spans="2:11">
      <c r="B568" s="211"/>
      <c r="C568" s="333"/>
      <c r="D568" s="333"/>
      <c r="E568" s="220"/>
      <c r="F568" s="220"/>
      <c r="G568" s="211"/>
      <c r="H568" s="211"/>
      <c r="I568" s="211"/>
      <c r="J568" s="211"/>
      <c r="K568" s="211"/>
    </row>
    <row r="569" spans="2:11">
      <c r="B569" s="211"/>
      <c r="C569" s="336"/>
      <c r="D569" s="336"/>
      <c r="E569" s="211"/>
      <c r="F569" s="211"/>
      <c r="G569" s="211"/>
      <c r="H569" s="211"/>
      <c r="I569" s="338"/>
      <c r="J569" s="338"/>
      <c r="K569" s="271"/>
    </row>
    <row r="570" spans="2:11">
      <c r="B570" s="211"/>
      <c r="C570" s="333"/>
      <c r="D570" s="333"/>
      <c r="E570" s="220"/>
      <c r="F570" s="220"/>
      <c r="G570" s="211"/>
      <c r="H570" s="211"/>
      <c r="I570" s="211"/>
      <c r="J570" s="211"/>
      <c r="K570" s="211"/>
    </row>
    <row r="571" spans="2:11">
      <c r="B571" s="221"/>
      <c r="C571" s="222"/>
      <c r="D571" s="223"/>
      <c r="E571" s="223"/>
      <c r="F571" s="223"/>
      <c r="G571" s="334"/>
      <c r="H571" s="334"/>
      <c r="I571" s="335"/>
      <c r="J571" s="335"/>
      <c r="K571" s="270"/>
    </row>
    <row r="572" spans="2:11">
      <c r="B572" s="211"/>
      <c r="C572" s="211"/>
      <c r="D572" s="211"/>
      <c r="E572" s="211"/>
      <c r="F572" s="211"/>
      <c r="G572" s="211"/>
      <c r="H572" s="211"/>
      <c r="I572" s="211"/>
      <c r="J572" s="211"/>
      <c r="K572" s="211"/>
    </row>
    <row r="573" spans="2:11">
      <c r="B573" s="217"/>
      <c r="C573" s="340"/>
      <c r="D573" s="340"/>
      <c r="E573" s="340"/>
      <c r="F573" s="340"/>
      <c r="G573" s="340"/>
      <c r="H573" s="340"/>
      <c r="I573" s="340"/>
      <c r="J573" s="340"/>
      <c r="K573" s="340"/>
    </row>
    <row r="574" spans="2:11">
      <c r="B574" s="341"/>
      <c r="C574" s="341"/>
      <c r="D574" s="341"/>
      <c r="E574" s="218"/>
      <c r="F574" s="218"/>
      <c r="G574" s="334"/>
      <c r="H574" s="334"/>
      <c r="I574" s="342"/>
      <c r="J574" s="342"/>
      <c r="K574" s="273"/>
    </row>
    <row r="575" spans="2:11">
      <c r="B575" s="211"/>
      <c r="C575" s="336"/>
      <c r="D575" s="336"/>
      <c r="E575" s="211"/>
      <c r="F575" s="211"/>
      <c r="G575" s="211"/>
      <c r="H575" s="211"/>
      <c r="I575" s="337"/>
      <c r="J575" s="337"/>
      <c r="K575" s="272"/>
    </row>
    <row r="576" spans="2:11">
      <c r="B576" s="211"/>
      <c r="C576" s="211"/>
      <c r="D576" s="211"/>
      <c r="E576" s="211"/>
      <c r="F576" s="211"/>
      <c r="G576" s="211"/>
      <c r="H576" s="211"/>
      <c r="I576" s="211"/>
      <c r="J576" s="211"/>
      <c r="K576" s="211"/>
    </row>
    <row r="577" spans="2:11">
      <c r="B577" s="211"/>
      <c r="C577" s="336"/>
      <c r="D577" s="336"/>
      <c r="E577" s="211"/>
      <c r="F577" s="211"/>
      <c r="G577" s="211"/>
      <c r="H577" s="211"/>
      <c r="I577" s="337"/>
      <c r="J577" s="337"/>
      <c r="K577" s="272"/>
    </row>
    <row r="578" spans="2:11">
      <c r="B578" s="211"/>
      <c r="C578" s="211"/>
      <c r="D578" s="211"/>
      <c r="E578" s="211"/>
      <c r="F578" s="211"/>
      <c r="G578" s="211"/>
      <c r="H578" s="211"/>
      <c r="I578" s="211"/>
      <c r="J578" s="211"/>
      <c r="K578" s="211"/>
    </row>
    <row r="579" spans="2:11">
      <c r="B579" s="211"/>
      <c r="C579" s="336"/>
      <c r="D579" s="336"/>
      <c r="E579" s="211"/>
      <c r="F579" s="211"/>
      <c r="G579" s="211"/>
      <c r="H579" s="211"/>
      <c r="I579" s="337"/>
      <c r="J579" s="337"/>
      <c r="K579" s="272"/>
    </row>
    <row r="580" spans="2:11">
      <c r="B580" s="211"/>
      <c r="C580" s="211"/>
      <c r="D580" s="211"/>
      <c r="E580" s="211"/>
      <c r="F580" s="211"/>
      <c r="G580" s="211"/>
      <c r="H580" s="211"/>
      <c r="I580" s="211"/>
      <c r="J580" s="211"/>
      <c r="K580" s="211"/>
    </row>
    <row r="581" spans="2:11">
      <c r="B581" s="211"/>
      <c r="C581" s="336"/>
      <c r="D581" s="336"/>
      <c r="E581" s="211"/>
      <c r="F581" s="211"/>
      <c r="G581" s="211"/>
      <c r="H581" s="211"/>
      <c r="I581" s="338"/>
      <c r="J581" s="338"/>
      <c r="K581" s="271"/>
    </row>
    <row r="582" spans="2:11">
      <c r="B582" s="211"/>
      <c r="C582" s="333"/>
      <c r="D582" s="333"/>
      <c r="E582" s="219"/>
      <c r="F582" s="220"/>
      <c r="G582" s="211"/>
      <c r="H582" s="211"/>
      <c r="I582" s="211"/>
      <c r="J582" s="211"/>
      <c r="K582" s="211"/>
    </row>
    <row r="583" spans="2:11">
      <c r="B583" s="211"/>
      <c r="C583" s="336"/>
      <c r="D583" s="336"/>
      <c r="E583" s="211"/>
      <c r="F583" s="211"/>
      <c r="G583" s="211"/>
      <c r="H583" s="211"/>
      <c r="I583" s="338"/>
      <c r="J583" s="338"/>
      <c r="K583" s="271"/>
    </row>
    <row r="584" spans="2:11">
      <c r="B584" s="211"/>
      <c r="C584" s="333"/>
      <c r="D584" s="333"/>
      <c r="E584" s="219"/>
      <c r="F584" s="220"/>
      <c r="G584" s="211"/>
      <c r="H584" s="211"/>
      <c r="I584" s="211"/>
      <c r="J584" s="211"/>
      <c r="K584" s="211"/>
    </row>
    <row r="585" spans="2:11">
      <c r="B585" s="211"/>
      <c r="C585" s="336"/>
      <c r="D585" s="336"/>
      <c r="E585" s="211"/>
      <c r="F585" s="211"/>
      <c r="G585" s="211"/>
      <c r="H585" s="211"/>
      <c r="I585" s="338"/>
      <c r="J585" s="338"/>
      <c r="K585" s="271"/>
    </row>
    <row r="586" spans="2:11">
      <c r="B586" s="211"/>
      <c r="C586" s="333"/>
      <c r="D586" s="333"/>
      <c r="E586" s="219"/>
      <c r="F586" s="220"/>
      <c r="G586" s="211"/>
      <c r="H586" s="211"/>
      <c r="I586" s="211"/>
      <c r="J586" s="211"/>
      <c r="K586" s="211"/>
    </row>
    <row r="587" spans="2:11">
      <c r="B587" s="221"/>
      <c r="C587" s="222"/>
      <c r="D587" s="223"/>
      <c r="E587" s="223"/>
      <c r="F587" s="223"/>
      <c r="G587" s="334"/>
      <c r="H587" s="334"/>
      <c r="I587" s="335"/>
      <c r="J587" s="335"/>
      <c r="K587" s="270"/>
    </row>
    <row r="588" spans="2:11">
      <c r="B588" s="211"/>
      <c r="C588" s="211"/>
      <c r="D588" s="211"/>
      <c r="E588" s="211"/>
      <c r="F588" s="211"/>
      <c r="G588" s="211"/>
      <c r="H588" s="211"/>
      <c r="I588" s="211"/>
      <c r="J588" s="211"/>
      <c r="K588" s="211"/>
    </row>
    <row r="589" spans="2:11">
      <c r="B589" s="217"/>
      <c r="C589" s="340"/>
      <c r="D589" s="340"/>
      <c r="E589" s="340"/>
      <c r="F589" s="340"/>
      <c r="G589" s="340"/>
      <c r="H589" s="340"/>
      <c r="I589" s="340"/>
      <c r="J589" s="340"/>
      <c r="K589" s="340"/>
    </row>
    <row r="590" spans="2:11">
      <c r="B590" s="341"/>
      <c r="C590" s="341"/>
      <c r="D590" s="341"/>
      <c r="E590" s="218"/>
      <c r="F590" s="218"/>
      <c r="G590" s="334"/>
      <c r="H590" s="334"/>
      <c r="I590" s="342"/>
      <c r="J590" s="342"/>
      <c r="K590" s="273"/>
    </row>
    <row r="591" spans="2:11">
      <c r="B591" s="211"/>
      <c r="C591" s="336"/>
      <c r="D591" s="336"/>
      <c r="E591" s="211"/>
      <c r="F591" s="211"/>
      <c r="G591" s="211"/>
      <c r="H591" s="211"/>
      <c r="I591" s="337"/>
      <c r="J591" s="337"/>
      <c r="K591" s="272"/>
    </row>
    <row r="592" spans="2:11">
      <c r="B592" s="211"/>
      <c r="C592" s="211"/>
      <c r="D592" s="211"/>
      <c r="E592" s="211"/>
      <c r="F592" s="211"/>
      <c r="G592" s="211"/>
      <c r="H592" s="211"/>
      <c r="I592" s="211"/>
      <c r="J592" s="211"/>
      <c r="K592" s="211"/>
    </row>
    <row r="593" spans="2:11">
      <c r="B593" s="211"/>
      <c r="C593" s="336"/>
      <c r="D593" s="336"/>
      <c r="E593" s="211"/>
      <c r="F593" s="211"/>
      <c r="G593" s="211"/>
      <c r="H593" s="211"/>
      <c r="I593" s="337"/>
      <c r="J593" s="337"/>
      <c r="K593" s="272"/>
    </row>
    <row r="594" spans="2:11">
      <c r="B594" s="211"/>
      <c r="C594" s="211"/>
      <c r="D594" s="211"/>
      <c r="E594" s="211"/>
      <c r="F594" s="211"/>
      <c r="G594" s="211"/>
      <c r="H594" s="211"/>
      <c r="I594" s="211"/>
      <c r="J594" s="211"/>
      <c r="K594" s="211"/>
    </row>
    <row r="595" spans="2:11">
      <c r="B595" s="211"/>
      <c r="C595" s="336"/>
      <c r="D595" s="336"/>
      <c r="E595" s="211"/>
      <c r="F595" s="211"/>
      <c r="G595" s="211"/>
      <c r="H595" s="211"/>
      <c r="I595" s="337"/>
      <c r="J595" s="337"/>
      <c r="K595" s="272"/>
    </row>
    <row r="596" spans="2:11">
      <c r="B596" s="211"/>
      <c r="C596" s="211"/>
      <c r="D596" s="211"/>
      <c r="E596" s="211"/>
      <c r="F596" s="211"/>
      <c r="G596" s="211"/>
      <c r="H596" s="211"/>
      <c r="I596" s="211"/>
      <c r="J596" s="211"/>
      <c r="K596" s="211"/>
    </row>
    <row r="597" spans="2:11">
      <c r="B597" s="211"/>
      <c r="C597" s="336"/>
      <c r="D597" s="336"/>
      <c r="E597" s="211"/>
      <c r="F597" s="211"/>
      <c r="G597" s="211"/>
      <c r="H597" s="211"/>
      <c r="I597" s="337"/>
      <c r="J597" s="337"/>
      <c r="K597" s="272"/>
    </row>
    <row r="598" spans="2:11">
      <c r="B598" s="211"/>
      <c r="C598" s="211"/>
      <c r="D598" s="211"/>
      <c r="E598" s="211"/>
      <c r="F598" s="211"/>
      <c r="G598" s="211"/>
      <c r="H598" s="211"/>
      <c r="I598" s="211"/>
      <c r="J598" s="211"/>
      <c r="K598" s="211"/>
    </row>
    <row r="599" spans="2:11">
      <c r="B599" s="211"/>
      <c r="C599" s="336"/>
      <c r="D599" s="336"/>
      <c r="E599" s="211"/>
      <c r="F599" s="211"/>
      <c r="G599" s="211"/>
      <c r="H599" s="211"/>
      <c r="I599" s="338"/>
      <c r="J599" s="338"/>
      <c r="K599" s="271"/>
    </row>
    <row r="600" spans="2:11">
      <c r="B600" s="211"/>
      <c r="C600" s="333"/>
      <c r="D600" s="333"/>
      <c r="E600" s="219"/>
      <c r="F600" s="220"/>
      <c r="G600" s="211"/>
      <c r="H600" s="211"/>
      <c r="I600" s="211"/>
      <c r="J600" s="211"/>
      <c r="K600" s="211"/>
    </row>
    <row r="601" spans="2:11">
      <c r="B601" s="211"/>
      <c r="C601" s="336"/>
      <c r="D601" s="336"/>
      <c r="E601" s="211"/>
      <c r="F601" s="211"/>
      <c r="G601" s="211"/>
      <c r="H601" s="211"/>
      <c r="I601" s="338"/>
      <c r="J601" s="338"/>
      <c r="K601" s="271"/>
    </row>
    <row r="602" spans="2:11">
      <c r="B602" s="211"/>
      <c r="C602" s="333"/>
      <c r="D602" s="333"/>
      <c r="E602" s="219"/>
      <c r="F602" s="220"/>
      <c r="G602" s="211"/>
      <c r="H602" s="211"/>
      <c r="I602" s="211"/>
      <c r="J602" s="211"/>
      <c r="K602" s="211"/>
    </row>
    <row r="603" spans="2:11">
      <c r="B603" s="211"/>
      <c r="C603" s="336"/>
      <c r="D603" s="336"/>
      <c r="E603" s="211"/>
      <c r="F603" s="211"/>
      <c r="G603" s="211"/>
      <c r="H603" s="211"/>
      <c r="I603" s="338"/>
      <c r="J603" s="338"/>
      <c r="K603" s="271"/>
    </row>
    <row r="604" spans="2:11">
      <c r="B604" s="211"/>
      <c r="C604" s="333"/>
      <c r="D604" s="333"/>
      <c r="E604" s="219"/>
      <c r="F604" s="220"/>
      <c r="G604" s="211"/>
      <c r="H604" s="211"/>
      <c r="I604" s="211"/>
      <c r="J604" s="211"/>
      <c r="K604" s="211"/>
    </row>
    <row r="605" spans="2:11">
      <c r="B605" s="211"/>
      <c r="C605" s="336"/>
      <c r="D605" s="336"/>
      <c r="E605" s="211"/>
      <c r="F605" s="211"/>
      <c r="G605" s="211"/>
      <c r="H605" s="211"/>
      <c r="I605" s="338"/>
      <c r="J605" s="338"/>
      <c r="K605" s="271"/>
    </row>
    <row r="606" spans="2:11">
      <c r="B606" s="211"/>
      <c r="C606" s="333"/>
      <c r="D606" s="333"/>
      <c r="E606" s="219"/>
      <c r="F606" s="220"/>
      <c r="G606" s="211"/>
      <c r="H606" s="211"/>
      <c r="I606" s="211"/>
      <c r="J606" s="211"/>
      <c r="K606" s="211"/>
    </row>
    <row r="607" spans="2:11">
      <c r="B607" s="221"/>
      <c r="C607" s="222"/>
      <c r="D607" s="223"/>
      <c r="E607" s="223"/>
      <c r="F607" s="223"/>
      <c r="G607" s="334"/>
      <c r="H607" s="334"/>
      <c r="I607" s="335"/>
      <c r="J607" s="335"/>
      <c r="K607" s="270"/>
    </row>
    <row r="608" spans="2:11">
      <c r="B608" s="211"/>
      <c r="C608" s="211"/>
      <c r="D608" s="211"/>
      <c r="E608" s="211"/>
      <c r="F608" s="211"/>
      <c r="G608" s="211"/>
      <c r="H608" s="211"/>
      <c r="I608" s="211"/>
      <c r="J608" s="211"/>
      <c r="K608" s="211"/>
    </row>
    <row r="609" spans="2:11">
      <c r="B609" s="217"/>
      <c r="C609" s="340"/>
      <c r="D609" s="340"/>
      <c r="E609" s="340"/>
      <c r="F609" s="340"/>
      <c r="G609" s="340"/>
      <c r="H609" s="340"/>
      <c r="I609" s="340"/>
      <c r="J609" s="340"/>
      <c r="K609" s="340"/>
    </row>
    <row r="610" spans="2:11">
      <c r="B610" s="341"/>
      <c r="C610" s="341"/>
      <c r="D610" s="341"/>
      <c r="E610" s="218"/>
      <c r="F610" s="218"/>
      <c r="G610" s="334"/>
      <c r="H610" s="334"/>
      <c r="I610" s="342"/>
      <c r="J610" s="342"/>
      <c r="K610" s="273"/>
    </row>
    <row r="611" spans="2:11">
      <c r="B611" s="211"/>
      <c r="C611" s="336"/>
      <c r="D611" s="336"/>
      <c r="E611" s="211"/>
      <c r="F611" s="211"/>
      <c r="G611" s="211"/>
      <c r="H611" s="211"/>
      <c r="I611" s="337"/>
      <c r="J611" s="337"/>
      <c r="K611" s="272"/>
    </row>
    <row r="612" spans="2:11">
      <c r="B612" s="211"/>
      <c r="C612" s="211"/>
      <c r="D612" s="211"/>
      <c r="E612" s="211"/>
      <c r="F612" s="211"/>
      <c r="G612" s="211"/>
      <c r="H612" s="211"/>
      <c r="I612" s="211"/>
      <c r="J612" s="211"/>
      <c r="K612" s="211"/>
    </row>
    <row r="613" spans="2:11">
      <c r="B613" s="211"/>
      <c r="C613" s="336"/>
      <c r="D613" s="336"/>
      <c r="E613" s="211"/>
      <c r="F613" s="211"/>
      <c r="G613" s="211"/>
      <c r="H613" s="211"/>
      <c r="I613" s="338"/>
      <c r="J613" s="338"/>
      <c r="K613" s="271"/>
    </row>
    <row r="614" spans="2:11">
      <c r="B614" s="211"/>
      <c r="C614" s="333"/>
      <c r="D614" s="333"/>
      <c r="E614" s="219"/>
      <c r="F614" s="220"/>
      <c r="G614" s="211"/>
      <c r="H614" s="211"/>
      <c r="I614" s="211"/>
      <c r="J614" s="211"/>
      <c r="K614" s="211"/>
    </row>
    <row r="615" spans="2:11">
      <c r="B615" s="211"/>
      <c r="C615" s="336"/>
      <c r="D615" s="336"/>
      <c r="E615" s="211"/>
      <c r="F615" s="211"/>
      <c r="G615" s="211"/>
      <c r="H615" s="211"/>
      <c r="I615" s="338"/>
      <c r="J615" s="338"/>
      <c r="K615" s="271"/>
    </row>
    <row r="616" spans="2:11">
      <c r="B616" s="211"/>
      <c r="C616" s="333"/>
      <c r="D616" s="333"/>
      <c r="E616" s="219"/>
      <c r="F616" s="220"/>
      <c r="G616" s="211"/>
      <c r="H616" s="211"/>
      <c r="I616" s="211"/>
      <c r="J616" s="211"/>
      <c r="K616" s="211"/>
    </row>
    <row r="617" spans="2:11">
      <c r="B617" s="211"/>
      <c r="C617" s="336"/>
      <c r="D617" s="336"/>
      <c r="E617" s="211"/>
      <c r="F617" s="211"/>
      <c r="G617" s="211"/>
      <c r="H617" s="211"/>
      <c r="I617" s="338"/>
      <c r="J617" s="338"/>
      <c r="K617" s="271"/>
    </row>
    <row r="618" spans="2:11">
      <c r="B618" s="211"/>
      <c r="C618" s="333"/>
      <c r="D618" s="333"/>
      <c r="E618" s="219"/>
      <c r="F618" s="220"/>
      <c r="G618" s="211"/>
      <c r="H618" s="211"/>
      <c r="I618" s="211"/>
      <c r="J618" s="211"/>
      <c r="K618" s="211"/>
    </row>
    <row r="619" spans="2:11">
      <c r="B619" s="221"/>
      <c r="C619" s="222"/>
      <c r="D619" s="223"/>
      <c r="E619" s="223"/>
      <c r="F619" s="223"/>
      <c r="G619" s="334"/>
      <c r="H619" s="334"/>
      <c r="I619" s="335"/>
      <c r="J619" s="335"/>
      <c r="K619" s="270"/>
    </row>
    <row r="620" spans="2:11">
      <c r="B620" s="211"/>
      <c r="C620" s="211"/>
      <c r="D620" s="211"/>
      <c r="E620" s="211"/>
      <c r="F620" s="211"/>
      <c r="G620" s="211"/>
      <c r="H620" s="211"/>
      <c r="I620" s="211"/>
      <c r="J620" s="211"/>
      <c r="K620" s="211"/>
    </row>
    <row r="621" spans="2:11">
      <c r="B621" s="217"/>
      <c r="C621" s="340"/>
      <c r="D621" s="340"/>
      <c r="E621" s="340"/>
      <c r="F621" s="340"/>
      <c r="G621" s="340"/>
      <c r="H621" s="340"/>
      <c r="I621" s="340"/>
      <c r="J621" s="340"/>
      <c r="K621" s="340"/>
    </row>
    <row r="622" spans="2:11">
      <c r="B622" s="341"/>
      <c r="C622" s="341"/>
      <c r="D622" s="341"/>
      <c r="E622" s="218"/>
      <c r="F622" s="218"/>
      <c r="G622" s="334"/>
      <c r="H622" s="334"/>
      <c r="I622" s="342"/>
      <c r="J622" s="342"/>
      <c r="K622" s="273"/>
    </row>
    <row r="623" spans="2:11">
      <c r="B623" s="211"/>
      <c r="C623" s="336"/>
      <c r="D623" s="336"/>
      <c r="E623" s="211"/>
      <c r="F623" s="211"/>
      <c r="G623" s="211"/>
      <c r="H623" s="211"/>
      <c r="I623" s="337"/>
      <c r="J623" s="337"/>
      <c r="K623" s="272"/>
    </row>
    <row r="624" spans="2:11">
      <c r="B624" s="211"/>
      <c r="C624" s="211"/>
      <c r="D624" s="211"/>
      <c r="E624" s="211"/>
      <c r="F624" s="211"/>
      <c r="G624" s="211"/>
      <c r="H624" s="211"/>
      <c r="I624" s="211"/>
      <c r="J624" s="211"/>
      <c r="K624" s="211"/>
    </row>
    <row r="625" spans="2:11">
      <c r="B625" s="211"/>
      <c r="C625" s="336"/>
      <c r="D625" s="336"/>
      <c r="E625" s="211"/>
      <c r="F625" s="211"/>
      <c r="G625" s="211"/>
      <c r="H625" s="211"/>
      <c r="I625" s="338"/>
      <c r="J625" s="338"/>
      <c r="K625" s="271"/>
    </row>
    <row r="626" spans="2:11">
      <c r="B626" s="211"/>
      <c r="C626" s="333"/>
      <c r="D626" s="333"/>
      <c r="E626" s="219"/>
      <c r="F626" s="220"/>
      <c r="G626" s="211"/>
      <c r="H626" s="211"/>
      <c r="I626" s="211"/>
      <c r="J626" s="211"/>
      <c r="K626" s="211"/>
    </row>
    <row r="627" spans="2:11">
      <c r="B627" s="221"/>
      <c r="C627" s="222"/>
      <c r="D627" s="223"/>
      <c r="E627" s="223"/>
      <c r="F627" s="223"/>
      <c r="G627" s="334"/>
      <c r="H627" s="334"/>
      <c r="I627" s="335"/>
      <c r="J627" s="335"/>
      <c r="K627" s="270"/>
    </row>
    <row r="628" spans="2:11">
      <c r="B628" s="211"/>
      <c r="C628" s="211"/>
      <c r="D628" s="211"/>
      <c r="E628" s="211"/>
      <c r="F628" s="211"/>
      <c r="G628" s="211"/>
      <c r="H628" s="211"/>
      <c r="I628" s="211"/>
      <c r="J628" s="211"/>
      <c r="K628" s="211"/>
    </row>
    <row r="629" spans="2:11">
      <c r="B629" s="217"/>
      <c r="C629" s="340"/>
      <c r="D629" s="340"/>
      <c r="E629" s="340"/>
      <c r="F629" s="340"/>
      <c r="G629" s="340"/>
      <c r="H629" s="340"/>
      <c r="I629" s="340"/>
      <c r="J629" s="340"/>
      <c r="K629" s="340"/>
    </row>
    <row r="630" spans="2:11">
      <c r="B630" s="341"/>
      <c r="C630" s="341"/>
      <c r="D630" s="341"/>
      <c r="E630" s="218"/>
      <c r="F630" s="218"/>
      <c r="G630" s="334"/>
      <c r="H630" s="334"/>
      <c r="I630" s="342"/>
      <c r="J630" s="342"/>
      <c r="K630" s="269"/>
    </row>
    <row r="631" spans="2:11">
      <c r="B631" s="211"/>
      <c r="C631" s="336"/>
      <c r="D631" s="336"/>
      <c r="E631" s="211"/>
      <c r="F631" s="211"/>
      <c r="G631" s="211"/>
      <c r="H631" s="211"/>
      <c r="I631" s="337"/>
      <c r="J631" s="337"/>
      <c r="K631" s="272"/>
    </row>
    <row r="632" spans="2:11">
      <c r="B632" s="211"/>
      <c r="C632" s="211"/>
      <c r="D632" s="211"/>
      <c r="E632" s="211"/>
      <c r="F632" s="211"/>
      <c r="G632" s="211"/>
      <c r="H632" s="211"/>
      <c r="I632" s="211"/>
      <c r="J632" s="211"/>
      <c r="K632" s="211"/>
    </row>
    <row r="633" spans="2:11">
      <c r="B633" s="221"/>
      <c r="C633" s="222"/>
      <c r="D633" s="223"/>
      <c r="E633" s="223"/>
      <c r="F633" s="223"/>
      <c r="G633" s="334"/>
      <c r="H633" s="334"/>
      <c r="I633" s="335"/>
      <c r="J633" s="335"/>
      <c r="K633" s="276"/>
    </row>
    <row r="634" spans="2:11">
      <c r="B634" s="211"/>
      <c r="C634" s="211"/>
      <c r="D634" s="211"/>
      <c r="E634" s="211"/>
      <c r="F634" s="211"/>
      <c r="G634" s="211"/>
      <c r="H634" s="211"/>
      <c r="I634" s="211"/>
      <c r="J634" s="211"/>
      <c r="K634" s="211"/>
    </row>
    <row r="635" spans="2:11">
      <c r="B635" s="217"/>
      <c r="C635" s="340"/>
      <c r="D635" s="340"/>
      <c r="E635" s="340"/>
      <c r="F635" s="340"/>
      <c r="G635" s="340"/>
      <c r="H635" s="340"/>
      <c r="I635" s="340"/>
      <c r="J635" s="340"/>
      <c r="K635" s="340"/>
    </row>
    <row r="636" spans="2:11">
      <c r="B636" s="341"/>
      <c r="C636" s="341"/>
      <c r="D636" s="341"/>
      <c r="E636" s="218"/>
      <c r="F636" s="218"/>
      <c r="G636" s="334"/>
      <c r="H636" s="334"/>
      <c r="I636" s="342"/>
      <c r="J636" s="342"/>
      <c r="K636" s="273"/>
    </row>
    <row r="637" spans="2:11">
      <c r="B637" s="211"/>
      <c r="C637" s="336"/>
      <c r="D637" s="336"/>
      <c r="E637" s="211"/>
      <c r="F637" s="211"/>
      <c r="G637" s="211"/>
      <c r="H637" s="211"/>
      <c r="I637" s="337"/>
      <c r="J637" s="337"/>
      <c r="K637" s="272"/>
    </row>
    <row r="638" spans="2:11">
      <c r="B638" s="211"/>
      <c r="C638" s="211"/>
      <c r="D638" s="211"/>
      <c r="E638" s="211"/>
      <c r="F638" s="211"/>
      <c r="G638" s="211"/>
      <c r="H638" s="211"/>
      <c r="I638" s="211"/>
      <c r="J638" s="211"/>
      <c r="K638" s="211"/>
    </row>
    <row r="639" spans="2:11">
      <c r="B639" s="211"/>
      <c r="C639" s="336"/>
      <c r="D639" s="336"/>
      <c r="E639" s="211"/>
      <c r="F639" s="211"/>
      <c r="G639" s="211"/>
      <c r="H639" s="211"/>
      <c r="I639" s="337"/>
      <c r="J639" s="337"/>
      <c r="K639" s="272"/>
    </row>
    <row r="640" spans="2:11">
      <c r="B640" s="211"/>
      <c r="C640" s="211"/>
      <c r="D640" s="211"/>
      <c r="E640" s="211"/>
      <c r="F640" s="211"/>
      <c r="G640" s="211"/>
      <c r="H640" s="211"/>
      <c r="I640" s="211"/>
      <c r="J640" s="211"/>
      <c r="K640" s="211"/>
    </row>
    <row r="641" spans="2:11">
      <c r="B641" s="211"/>
      <c r="C641" s="336"/>
      <c r="D641" s="336"/>
      <c r="E641" s="211"/>
      <c r="F641" s="211"/>
      <c r="G641" s="211"/>
      <c r="H641" s="211"/>
      <c r="I641" s="337"/>
      <c r="J641" s="337"/>
      <c r="K641" s="272"/>
    </row>
    <row r="642" spans="2:11">
      <c r="B642" s="211"/>
      <c r="C642" s="211"/>
      <c r="D642" s="211"/>
      <c r="E642" s="211"/>
      <c r="F642" s="211"/>
      <c r="G642" s="211"/>
      <c r="H642" s="211"/>
      <c r="I642" s="211"/>
      <c r="J642" s="211"/>
      <c r="K642" s="211"/>
    </row>
    <row r="643" spans="2:11">
      <c r="B643" s="211"/>
      <c r="C643" s="336"/>
      <c r="D643" s="336"/>
      <c r="E643" s="211"/>
      <c r="F643" s="211"/>
      <c r="G643" s="211"/>
      <c r="H643" s="211"/>
      <c r="I643" s="337"/>
      <c r="J643" s="337"/>
      <c r="K643" s="272"/>
    </row>
    <row r="644" spans="2:11">
      <c r="B644" s="211"/>
      <c r="C644" s="211"/>
      <c r="D644" s="211"/>
      <c r="E644" s="211"/>
      <c r="F644" s="211"/>
      <c r="G644" s="211"/>
      <c r="H644" s="211"/>
      <c r="I644" s="211"/>
      <c r="J644" s="211"/>
      <c r="K644" s="211"/>
    </row>
    <row r="645" spans="2:11">
      <c r="B645" s="211"/>
      <c r="C645" s="336"/>
      <c r="D645" s="336"/>
      <c r="E645" s="211"/>
      <c r="F645" s="211"/>
      <c r="G645" s="211"/>
      <c r="H645" s="211"/>
      <c r="I645" s="338"/>
      <c r="J645" s="338"/>
      <c r="K645" s="271"/>
    </row>
    <row r="646" spans="2:11">
      <c r="B646" s="211"/>
      <c r="C646" s="333"/>
      <c r="D646" s="333"/>
      <c r="E646" s="219"/>
      <c r="F646" s="220"/>
      <c r="G646" s="211"/>
      <c r="H646" s="211"/>
      <c r="I646" s="211"/>
      <c r="J646" s="211"/>
      <c r="K646" s="211"/>
    </row>
    <row r="647" spans="2:11">
      <c r="B647" s="211"/>
      <c r="C647" s="336"/>
      <c r="D647" s="336"/>
      <c r="E647" s="211"/>
      <c r="F647" s="211"/>
      <c r="G647" s="211"/>
      <c r="H647" s="211"/>
      <c r="I647" s="338"/>
      <c r="J647" s="338"/>
      <c r="K647" s="271"/>
    </row>
    <row r="648" spans="2:11">
      <c r="B648" s="211"/>
      <c r="C648" s="333"/>
      <c r="D648" s="333"/>
      <c r="E648" s="219"/>
      <c r="F648" s="220"/>
      <c r="G648" s="211"/>
      <c r="H648" s="211"/>
      <c r="I648" s="211"/>
      <c r="J648" s="211"/>
      <c r="K648" s="211"/>
    </row>
    <row r="649" spans="2:11">
      <c r="B649" s="211"/>
      <c r="C649" s="336"/>
      <c r="D649" s="336"/>
      <c r="E649" s="211"/>
      <c r="F649" s="211"/>
      <c r="G649" s="211"/>
      <c r="H649" s="211"/>
      <c r="I649" s="338"/>
      <c r="J649" s="338"/>
      <c r="K649" s="271"/>
    </row>
    <row r="650" spans="2:11">
      <c r="B650" s="211"/>
      <c r="C650" s="333"/>
      <c r="D650" s="333"/>
      <c r="E650" s="219"/>
      <c r="F650" s="220"/>
      <c r="G650" s="211"/>
      <c r="H650" s="211"/>
      <c r="I650" s="211"/>
      <c r="J650" s="211"/>
      <c r="K650" s="211"/>
    </row>
    <row r="651" spans="2:11">
      <c r="B651" s="221"/>
      <c r="C651" s="222"/>
      <c r="D651" s="223"/>
      <c r="E651" s="223"/>
      <c r="F651" s="223"/>
      <c r="G651" s="334"/>
      <c r="H651" s="334"/>
      <c r="I651" s="335"/>
      <c r="J651" s="335"/>
      <c r="K651" s="270"/>
    </row>
    <row r="652" spans="2:11">
      <c r="B652" s="211"/>
      <c r="C652" s="211"/>
      <c r="D652" s="211"/>
      <c r="E652" s="211"/>
      <c r="F652" s="211"/>
      <c r="G652" s="211"/>
      <c r="H652" s="211"/>
      <c r="I652" s="211"/>
      <c r="J652" s="211"/>
      <c r="K652" s="211"/>
    </row>
    <row r="653" spans="2:11">
      <c r="B653" s="217"/>
      <c r="C653" s="340"/>
      <c r="D653" s="340"/>
      <c r="E653" s="340"/>
      <c r="F653" s="340"/>
      <c r="G653" s="340"/>
      <c r="H653" s="340"/>
      <c r="I653" s="340"/>
      <c r="J653" s="340"/>
      <c r="K653" s="340"/>
    </row>
    <row r="654" spans="2:11">
      <c r="B654" s="341"/>
      <c r="C654" s="341"/>
      <c r="D654" s="341"/>
      <c r="E654" s="218"/>
      <c r="F654" s="218"/>
      <c r="G654" s="334"/>
      <c r="H654" s="334"/>
      <c r="I654" s="342"/>
      <c r="J654" s="342"/>
      <c r="K654" s="273"/>
    </row>
    <row r="655" spans="2:11">
      <c r="B655" s="211"/>
      <c r="C655" s="336"/>
      <c r="D655" s="336"/>
      <c r="E655" s="211"/>
      <c r="F655" s="211"/>
      <c r="G655" s="211"/>
      <c r="H655" s="211"/>
      <c r="I655" s="337"/>
      <c r="J655" s="337"/>
      <c r="K655" s="272"/>
    </row>
    <row r="656" spans="2:11">
      <c r="B656" s="211"/>
      <c r="C656" s="211"/>
      <c r="D656" s="211"/>
      <c r="E656" s="211"/>
      <c r="F656" s="211"/>
      <c r="G656" s="211"/>
      <c r="H656" s="211"/>
      <c r="I656" s="211"/>
      <c r="J656" s="211"/>
      <c r="K656" s="211"/>
    </row>
    <row r="657" spans="2:11">
      <c r="B657" s="211"/>
      <c r="C657" s="336"/>
      <c r="D657" s="336"/>
      <c r="E657" s="211"/>
      <c r="F657" s="211"/>
      <c r="G657" s="211"/>
      <c r="H657" s="211"/>
      <c r="I657" s="338"/>
      <c r="J657" s="338"/>
      <c r="K657" s="271"/>
    </row>
    <row r="658" spans="2:11">
      <c r="B658" s="211"/>
      <c r="C658" s="333"/>
      <c r="D658" s="333"/>
      <c r="E658" s="219"/>
      <c r="F658" s="220"/>
      <c r="G658" s="211"/>
      <c r="H658" s="211"/>
      <c r="I658" s="211"/>
      <c r="J658" s="211"/>
      <c r="K658" s="211"/>
    </row>
    <row r="659" spans="2:11">
      <c r="B659" s="221"/>
      <c r="C659" s="222"/>
      <c r="D659" s="223"/>
      <c r="E659" s="223"/>
      <c r="F659" s="223"/>
      <c r="G659" s="334"/>
      <c r="H659" s="334"/>
      <c r="I659" s="335"/>
      <c r="J659" s="335"/>
      <c r="K659" s="270"/>
    </row>
    <row r="660" spans="2:11">
      <c r="B660" s="211"/>
      <c r="C660" s="211"/>
      <c r="D660" s="211"/>
      <c r="E660" s="211"/>
      <c r="F660" s="211"/>
      <c r="G660" s="211"/>
      <c r="H660" s="211"/>
      <c r="I660" s="211"/>
      <c r="J660" s="211"/>
      <c r="K660" s="211"/>
    </row>
    <row r="661" spans="2:11">
      <c r="B661" s="217"/>
      <c r="C661" s="340"/>
      <c r="D661" s="340"/>
      <c r="E661" s="340"/>
      <c r="F661" s="340"/>
      <c r="G661" s="340"/>
      <c r="H661" s="340"/>
      <c r="I661" s="340"/>
      <c r="J661" s="340"/>
      <c r="K661" s="340"/>
    </row>
    <row r="662" spans="2:11">
      <c r="B662" s="341"/>
      <c r="C662" s="341"/>
      <c r="D662" s="341"/>
      <c r="E662" s="218"/>
      <c r="F662" s="218"/>
      <c r="G662" s="334"/>
      <c r="H662" s="334"/>
      <c r="I662" s="342"/>
      <c r="J662" s="342"/>
      <c r="K662" s="273"/>
    </row>
    <row r="663" spans="2:11">
      <c r="B663" s="211"/>
      <c r="C663" s="336"/>
      <c r="D663" s="336"/>
      <c r="E663" s="211"/>
      <c r="F663" s="211"/>
      <c r="G663" s="211"/>
      <c r="H663" s="211"/>
      <c r="I663" s="337"/>
      <c r="J663" s="337"/>
      <c r="K663" s="272"/>
    </row>
    <row r="664" spans="2:11">
      <c r="B664" s="211"/>
      <c r="C664" s="211"/>
      <c r="D664" s="211"/>
      <c r="E664" s="211"/>
      <c r="F664" s="211"/>
      <c r="G664" s="211"/>
      <c r="H664" s="211"/>
      <c r="I664" s="211"/>
      <c r="J664" s="211"/>
      <c r="K664" s="211"/>
    </row>
    <row r="665" spans="2:11">
      <c r="B665" s="211"/>
      <c r="C665" s="336"/>
      <c r="D665" s="336"/>
      <c r="E665" s="211"/>
      <c r="F665" s="211"/>
      <c r="G665" s="211"/>
      <c r="H665" s="211"/>
      <c r="I665" s="338"/>
      <c r="J665" s="338"/>
      <c r="K665" s="271"/>
    </row>
    <row r="666" spans="2:11">
      <c r="B666" s="211"/>
      <c r="C666" s="333"/>
      <c r="D666" s="333"/>
      <c r="E666" s="219"/>
      <c r="F666" s="220"/>
      <c r="G666" s="211"/>
      <c r="H666" s="211"/>
      <c r="I666" s="211"/>
      <c r="J666" s="211"/>
      <c r="K666" s="211"/>
    </row>
    <row r="667" spans="2:11">
      <c r="B667" s="221"/>
      <c r="C667" s="222"/>
      <c r="D667" s="223"/>
      <c r="E667" s="223"/>
      <c r="F667" s="223"/>
      <c r="G667" s="334"/>
      <c r="H667" s="334"/>
      <c r="I667" s="335"/>
      <c r="J667" s="335"/>
      <c r="K667" s="270"/>
    </row>
    <row r="668" spans="2:11">
      <c r="B668" s="211"/>
      <c r="C668" s="211"/>
      <c r="D668" s="211"/>
      <c r="E668" s="211"/>
      <c r="F668" s="211"/>
      <c r="G668" s="211"/>
      <c r="H668" s="211"/>
      <c r="I668" s="211"/>
      <c r="J668" s="211"/>
      <c r="K668" s="211"/>
    </row>
    <row r="669" spans="2:11">
      <c r="B669" s="217"/>
      <c r="C669" s="340"/>
      <c r="D669" s="340"/>
      <c r="E669" s="340"/>
      <c r="F669" s="340"/>
      <c r="G669" s="340"/>
      <c r="H669" s="340"/>
      <c r="I669" s="340"/>
      <c r="J669" s="340"/>
      <c r="K669" s="340"/>
    </row>
    <row r="670" spans="2:11">
      <c r="B670" s="341"/>
      <c r="C670" s="341"/>
      <c r="D670" s="341"/>
      <c r="E670" s="218"/>
      <c r="F670" s="218"/>
      <c r="G670" s="334"/>
      <c r="H670" s="334"/>
      <c r="I670" s="342"/>
      <c r="J670" s="342"/>
      <c r="K670" s="273"/>
    </row>
    <row r="671" spans="2:11">
      <c r="B671" s="211"/>
      <c r="C671" s="336"/>
      <c r="D671" s="336"/>
      <c r="E671" s="211"/>
      <c r="F671" s="211"/>
      <c r="G671" s="211"/>
      <c r="H671" s="211"/>
      <c r="I671" s="337"/>
      <c r="J671" s="337"/>
      <c r="K671" s="272"/>
    </row>
    <row r="672" spans="2:11">
      <c r="B672" s="211"/>
      <c r="C672" s="211"/>
      <c r="D672" s="211"/>
      <c r="E672" s="211"/>
      <c r="F672" s="211"/>
      <c r="G672" s="211"/>
      <c r="H672" s="211"/>
      <c r="I672" s="211"/>
      <c r="J672" s="211"/>
      <c r="K672" s="211"/>
    </row>
    <row r="673" spans="2:11">
      <c r="B673" s="211"/>
      <c r="C673" s="336"/>
      <c r="D673" s="336"/>
      <c r="E673" s="211"/>
      <c r="F673" s="211"/>
      <c r="G673" s="211"/>
      <c r="H673" s="211"/>
      <c r="I673" s="337"/>
      <c r="J673" s="337"/>
      <c r="K673" s="272"/>
    </row>
    <row r="674" spans="2:11">
      <c r="B674" s="211"/>
      <c r="C674" s="211"/>
      <c r="D674" s="211"/>
      <c r="E674" s="211"/>
      <c r="F674" s="211"/>
      <c r="G674" s="211"/>
      <c r="H674" s="211"/>
      <c r="I674" s="211"/>
      <c r="J674" s="211"/>
      <c r="K674" s="211"/>
    </row>
    <row r="675" spans="2:11">
      <c r="B675" s="211"/>
      <c r="C675" s="336"/>
      <c r="D675" s="336"/>
      <c r="E675" s="211"/>
      <c r="F675" s="211"/>
      <c r="G675" s="211"/>
      <c r="H675" s="211"/>
      <c r="I675" s="338"/>
      <c r="J675" s="338"/>
      <c r="K675" s="271"/>
    </row>
    <row r="676" spans="2:11">
      <c r="B676" s="211"/>
      <c r="C676" s="333"/>
      <c r="D676" s="333"/>
      <c r="E676" s="219"/>
      <c r="F676" s="220"/>
      <c r="G676" s="211"/>
      <c r="H676" s="211"/>
      <c r="I676" s="211"/>
      <c r="J676" s="211"/>
      <c r="K676" s="211"/>
    </row>
    <row r="677" spans="2:11">
      <c r="B677" s="211"/>
      <c r="C677" s="336"/>
      <c r="D677" s="336"/>
      <c r="E677" s="211"/>
      <c r="F677" s="211"/>
      <c r="G677" s="211"/>
      <c r="H677" s="211"/>
      <c r="I677" s="338"/>
      <c r="J677" s="338"/>
      <c r="K677" s="271"/>
    </row>
    <row r="678" spans="2:11">
      <c r="B678" s="211"/>
      <c r="C678" s="333"/>
      <c r="D678" s="333"/>
      <c r="E678" s="219"/>
      <c r="F678" s="220"/>
      <c r="G678" s="211"/>
      <c r="H678" s="211"/>
      <c r="I678" s="211"/>
      <c r="J678" s="211"/>
      <c r="K678" s="211"/>
    </row>
    <row r="679" spans="2:11">
      <c r="B679" s="221"/>
      <c r="C679" s="222"/>
      <c r="D679" s="223"/>
      <c r="E679" s="223"/>
      <c r="F679" s="223"/>
      <c r="G679" s="334"/>
      <c r="H679" s="334"/>
      <c r="I679" s="335"/>
      <c r="J679" s="335"/>
      <c r="K679" s="270"/>
    </row>
    <row r="680" spans="2:11">
      <c r="B680" s="211"/>
      <c r="C680" s="211"/>
      <c r="D680" s="211"/>
      <c r="E680" s="211"/>
      <c r="F680" s="211"/>
      <c r="G680" s="211"/>
      <c r="H680" s="211"/>
      <c r="I680" s="211"/>
      <c r="J680" s="211"/>
      <c r="K680" s="211"/>
    </row>
    <row r="681" spans="2:11">
      <c r="B681" s="217"/>
      <c r="C681" s="340"/>
      <c r="D681" s="340"/>
      <c r="E681" s="340"/>
      <c r="F681" s="340"/>
      <c r="G681" s="340"/>
      <c r="H681" s="340"/>
      <c r="I681" s="340"/>
      <c r="J681" s="340"/>
      <c r="K681" s="340"/>
    </row>
    <row r="682" spans="2:11">
      <c r="B682" s="341"/>
      <c r="C682" s="341"/>
      <c r="D682" s="341"/>
      <c r="E682" s="218"/>
      <c r="F682" s="218"/>
      <c r="G682" s="334"/>
      <c r="H682" s="334"/>
      <c r="I682" s="342"/>
      <c r="J682" s="342"/>
      <c r="K682" s="273"/>
    </row>
    <row r="683" spans="2:11">
      <c r="B683" s="211"/>
      <c r="C683" s="336"/>
      <c r="D683" s="336"/>
      <c r="E683" s="211"/>
      <c r="F683" s="211"/>
      <c r="G683" s="211"/>
      <c r="H683" s="211"/>
      <c r="I683" s="337"/>
      <c r="J683" s="337"/>
      <c r="K683" s="272"/>
    </row>
    <row r="684" spans="2:11">
      <c r="B684" s="211"/>
      <c r="C684" s="211"/>
      <c r="D684" s="211"/>
      <c r="E684" s="211"/>
      <c r="F684" s="211"/>
      <c r="G684" s="211"/>
      <c r="H684" s="211"/>
      <c r="I684" s="211"/>
      <c r="J684" s="211"/>
      <c r="K684" s="211"/>
    </row>
    <row r="685" spans="2:11">
      <c r="B685" s="211"/>
      <c r="C685" s="336"/>
      <c r="D685" s="336"/>
      <c r="E685" s="211"/>
      <c r="F685" s="211"/>
      <c r="G685" s="211"/>
      <c r="H685" s="211"/>
      <c r="I685" s="337"/>
      <c r="J685" s="337"/>
      <c r="K685" s="272"/>
    </row>
    <row r="686" spans="2:11">
      <c r="B686" s="211"/>
      <c r="C686" s="211"/>
      <c r="D686" s="211"/>
      <c r="E686" s="211"/>
      <c r="F686" s="211"/>
      <c r="G686" s="211"/>
      <c r="H686" s="211"/>
      <c r="I686" s="211"/>
      <c r="J686" s="211"/>
      <c r="K686" s="211"/>
    </row>
    <row r="687" spans="2:11">
      <c r="B687" s="211"/>
      <c r="C687" s="336"/>
      <c r="D687" s="336"/>
      <c r="E687" s="211"/>
      <c r="F687" s="211"/>
      <c r="G687" s="211"/>
      <c r="H687" s="211"/>
      <c r="I687" s="338"/>
      <c r="J687" s="338"/>
      <c r="K687" s="271"/>
    </row>
    <row r="688" spans="2:11">
      <c r="B688" s="211"/>
      <c r="C688" s="333"/>
      <c r="D688" s="333"/>
      <c r="E688" s="219"/>
      <c r="F688" s="220"/>
      <c r="G688" s="211"/>
      <c r="H688" s="211"/>
      <c r="I688" s="211"/>
      <c r="J688" s="211"/>
      <c r="K688" s="211"/>
    </row>
    <row r="689" spans="2:11">
      <c r="B689" s="211"/>
      <c r="C689" s="336"/>
      <c r="D689" s="336"/>
      <c r="E689" s="211"/>
      <c r="F689" s="211"/>
      <c r="G689" s="211"/>
      <c r="H689" s="211"/>
      <c r="I689" s="338"/>
      <c r="J689" s="338"/>
      <c r="K689" s="271"/>
    </row>
    <row r="690" spans="2:11">
      <c r="B690" s="211"/>
      <c r="C690" s="333"/>
      <c r="D690" s="333"/>
      <c r="E690" s="220"/>
      <c r="F690" s="220"/>
      <c r="G690" s="211"/>
      <c r="H690" s="211"/>
      <c r="I690" s="211"/>
      <c r="J690" s="211"/>
      <c r="K690" s="211"/>
    </row>
    <row r="691" spans="2:11">
      <c r="B691" s="221"/>
      <c r="C691" s="222"/>
      <c r="D691" s="223"/>
      <c r="E691" s="223"/>
      <c r="F691" s="223"/>
      <c r="G691" s="334"/>
      <c r="H691" s="334"/>
      <c r="I691" s="335"/>
      <c r="J691" s="335"/>
      <c r="K691" s="270"/>
    </row>
    <row r="692" spans="2:11">
      <c r="B692" s="211"/>
      <c r="C692" s="211"/>
      <c r="D692" s="211"/>
      <c r="E692" s="211"/>
      <c r="F692" s="211"/>
      <c r="G692" s="211"/>
      <c r="H692" s="211"/>
      <c r="I692" s="211"/>
      <c r="J692" s="211"/>
      <c r="K692" s="211"/>
    </row>
    <row r="693" spans="2:11">
      <c r="B693" s="217"/>
      <c r="C693" s="340"/>
      <c r="D693" s="340"/>
      <c r="E693" s="340"/>
      <c r="F693" s="340"/>
      <c r="G693" s="340"/>
      <c r="H693" s="340"/>
      <c r="I693" s="340"/>
      <c r="J693" s="340"/>
      <c r="K693" s="340"/>
    </row>
    <row r="694" spans="2:11">
      <c r="B694" s="341"/>
      <c r="C694" s="341"/>
      <c r="D694" s="341"/>
      <c r="E694" s="218"/>
      <c r="F694" s="218"/>
      <c r="G694" s="334"/>
      <c r="H694" s="334"/>
      <c r="I694" s="342"/>
      <c r="J694" s="342"/>
      <c r="K694" s="273"/>
    </row>
    <row r="695" spans="2:11">
      <c r="B695" s="211"/>
      <c r="C695" s="336"/>
      <c r="D695" s="336"/>
      <c r="E695" s="211"/>
      <c r="F695" s="211"/>
      <c r="G695" s="211"/>
      <c r="H695" s="211"/>
      <c r="I695" s="337"/>
      <c r="J695" s="337"/>
      <c r="K695" s="272"/>
    </row>
    <row r="696" spans="2:11">
      <c r="B696" s="211"/>
      <c r="C696" s="211"/>
      <c r="D696" s="211"/>
      <c r="E696" s="211"/>
      <c r="F696" s="211"/>
      <c r="G696" s="211"/>
      <c r="H696" s="211"/>
      <c r="I696" s="211"/>
      <c r="J696" s="211"/>
      <c r="K696" s="211"/>
    </row>
    <row r="697" spans="2:11">
      <c r="B697" s="211"/>
      <c r="C697" s="336"/>
      <c r="D697" s="336"/>
      <c r="E697" s="211"/>
      <c r="F697" s="211"/>
      <c r="G697" s="211"/>
      <c r="H697" s="211"/>
      <c r="I697" s="338"/>
      <c r="J697" s="338"/>
      <c r="K697" s="271"/>
    </row>
    <row r="698" spans="2:11">
      <c r="B698" s="211"/>
      <c r="C698" s="333"/>
      <c r="D698" s="333"/>
      <c r="E698" s="219"/>
      <c r="F698" s="220"/>
      <c r="G698" s="211"/>
      <c r="H698" s="211"/>
      <c r="I698" s="211"/>
      <c r="J698" s="211"/>
      <c r="K698" s="211"/>
    </row>
    <row r="699" spans="2:11">
      <c r="B699" s="211"/>
      <c r="C699" s="336"/>
      <c r="D699" s="336"/>
      <c r="E699" s="211"/>
      <c r="F699" s="211"/>
      <c r="G699" s="211"/>
      <c r="H699" s="211"/>
      <c r="I699" s="338"/>
      <c r="J699" s="338"/>
      <c r="K699" s="271"/>
    </row>
    <row r="700" spans="2:11">
      <c r="B700" s="211"/>
      <c r="C700" s="333"/>
      <c r="D700" s="333"/>
      <c r="E700" s="219"/>
      <c r="F700" s="220"/>
      <c r="G700" s="211"/>
      <c r="H700" s="211"/>
      <c r="I700" s="211"/>
      <c r="J700" s="211"/>
      <c r="K700" s="211"/>
    </row>
    <row r="701" spans="2:11">
      <c r="B701" s="221"/>
      <c r="C701" s="222"/>
      <c r="D701" s="223"/>
      <c r="E701" s="223"/>
      <c r="F701" s="223"/>
      <c r="G701" s="334"/>
      <c r="H701" s="334"/>
      <c r="I701" s="335"/>
      <c r="J701" s="335"/>
      <c r="K701" s="270"/>
    </row>
    <row r="702" spans="2:11">
      <c r="B702" s="211"/>
      <c r="C702" s="211"/>
      <c r="D702" s="211"/>
      <c r="E702" s="211"/>
      <c r="F702" s="211"/>
      <c r="G702" s="211"/>
      <c r="H702" s="211"/>
      <c r="I702" s="211"/>
      <c r="J702" s="211"/>
      <c r="K702" s="211"/>
    </row>
    <row r="703" spans="2:11">
      <c r="B703" s="217"/>
      <c r="C703" s="340"/>
      <c r="D703" s="340"/>
      <c r="E703" s="340"/>
      <c r="F703" s="340"/>
      <c r="G703" s="340"/>
      <c r="H703" s="340"/>
      <c r="I703" s="340"/>
      <c r="J703" s="340"/>
      <c r="K703" s="340"/>
    </row>
    <row r="704" spans="2:11">
      <c r="B704" s="341"/>
      <c r="C704" s="341"/>
      <c r="D704" s="341"/>
      <c r="E704" s="218"/>
      <c r="F704" s="218"/>
      <c r="G704" s="334"/>
      <c r="H704" s="334"/>
      <c r="I704" s="342"/>
      <c r="J704" s="342"/>
      <c r="K704" s="273"/>
    </row>
    <row r="705" spans="2:11">
      <c r="B705" s="211"/>
      <c r="C705" s="336"/>
      <c r="D705" s="336"/>
      <c r="E705" s="211"/>
      <c r="F705" s="211"/>
      <c r="G705" s="211"/>
      <c r="H705" s="211"/>
      <c r="I705" s="337"/>
      <c r="J705" s="337"/>
      <c r="K705" s="272"/>
    </row>
    <row r="706" spans="2:11">
      <c r="B706" s="211"/>
      <c r="C706" s="211"/>
      <c r="D706" s="211"/>
      <c r="E706" s="211"/>
      <c r="F706" s="211"/>
      <c r="G706" s="211"/>
      <c r="H706" s="211"/>
      <c r="I706" s="211"/>
      <c r="J706" s="211"/>
      <c r="K706" s="211"/>
    </row>
    <row r="707" spans="2:11">
      <c r="B707" s="211"/>
      <c r="C707" s="336"/>
      <c r="D707" s="336"/>
      <c r="E707" s="211"/>
      <c r="F707" s="211"/>
      <c r="G707" s="211"/>
      <c r="H707" s="211"/>
      <c r="I707" s="338"/>
      <c r="J707" s="338"/>
      <c r="K707" s="271"/>
    </row>
    <row r="708" spans="2:11">
      <c r="B708" s="211"/>
      <c r="C708" s="333"/>
      <c r="D708" s="333"/>
      <c r="E708" s="219"/>
      <c r="F708" s="220"/>
      <c r="G708" s="211"/>
      <c r="H708" s="211"/>
      <c r="I708" s="211"/>
      <c r="J708" s="211"/>
      <c r="K708" s="211"/>
    </row>
    <row r="709" spans="2:11">
      <c r="B709" s="221"/>
      <c r="C709" s="222"/>
      <c r="D709" s="223"/>
      <c r="E709" s="223"/>
      <c r="F709" s="223"/>
      <c r="G709" s="334"/>
      <c r="H709" s="334"/>
      <c r="I709" s="335"/>
      <c r="J709" s="335"/>
      <c r="K709" s="270"/>
    </row>
    <row r="710" spans="2:11">
      <c r="B710" s="211"/>
      <c r="C710" s="211"/>
      <c r="D710" s="211"/>
      <c r="E710" s="211"/>
      <c r="F710" s="211"/>
      <c r="G710" s="211"/>
      <c r="H710" s="211"/>
      <c r="I710" s="211"/>
      <c r="J710" s="211"/>
      <c r="K710" s="211"/>
    </row>
    <row r="711" spans="2:11">
      <c r="B711" s="217"/>
      <c r="C711" s="340"/>
      <c r="D711" s="340"/>
      <c r="E711" s="340"/>
      <c r="F711" s="340"/>
      <c r="G711" s="340"/>
      <c r="H711" s="340"/>
      <c r="I711" s="340"/>
      <c r="J711" s="340"/>
      <c r="K711" s="340"/>
    </row>
    <row r="712" spans="2:11">
      <c r="B712" s="341"/>
      <c r="C712" s="341"/>
      <c r="D712" s="341"/>
      <c r="E712" s="218"/>
      <c r="F712" s="218"/>
      <c r="G712" s="334"/>
      <c r="H712" s="334"/>
      <c r="I712" s="342"/>
      <c r="J712" s="342"/>
      <c r="K712" s="273"/>
    </row>
    <row r="713" spans="2:11">
      <c r="B713" s="211"/>
      <c r="C713" s="336"/>
      <c r="D713" s="336"/>
      <c r="E713" s="211"/>
      <c r="F713" s="211"/>
      <c r="G713" s="211"/>
      <c r="H713" s="211"/>
      <c r="I713" s="337"/>
      <c r="J713" s="337"/>
      <c r="K713" s="272"/>
    </row>
    <row r="714" spans="2:11">
      <c r="B714" s="211"/>
      <c r="C714" s="211"/>
      <c r="D714" s="211"/>
      <c r="E714" s="211"/>
      <c r="F714" s="211"/>
      <c r="G714" s="211"/>
      <c r="H714" s="211"/>
      <c r="I714" s="211"/>
      <c r="J714" s="211"/>
      <c r="K714" s="211"/>
    </row>
    <row r="715" spans="2:11">
      <c r="B715" s="211"/>
      <c r="C715" s="336"/>
      <c r="D715" s="336"/>
      <c r="E715" s="211"/>
      <c r="F715" s="211"/>
      <c r="G715" s="211"/>
      <c r="H715" s="211"/>
      <c r="I715" s="343"/>
      <c r="J715" s="343"/>
      <c r="K715" s="272"/>
    </row>
    <row r="716" spans="2:11">
      <c r="B716" s="211"/>
      <c r="C716" s="211"/>
      <c r="D716" s="211"/>
      <c r="E716" s="211"/>
      <c r="F716" s="211"/>
      <c r="G716" s="211"/>
      <c r="H716" s="211"/>
      <c r="I716" s="211"/>
      <c r="J716" s="211"/>
      <c r="K716" s="211"/>
    </row>
    <row r="717" spans="2:11">
      <c r="B717" s="211"/>
      <c r="C717" s="336"/>
      <c r="D717" s="336"/>
      <c r="E717" s="211"/>
      <c r="F717" s="211"/>
      <c r="G717" s="211"/>
      <c r="H717" s="211"/>
      <c r="I717" s="338"/>
      <c r="J717" s="338"/>
      <c r="K717" s="274"/>
    </row>
    <row r="718" spans="2:11">
      <c r="B718" s="211"/>
      <c r="C718" s="333"/>
      <c r="D718" s="333"/>
      <c r="E718" s="219"/>
      <c r="F718" s="220"/>
      <c r="G718" s="211"/>
      <c r="H718" s="211"/>
      <c r="I718" s="211"/>
      <c r="J718" s="211"/>
      <c r="K718" s="211"/>
    </row>
    <row r="719" spans="2:11">
      <c r="B719" s="211"/>
      <c r="C719" s="336"/>
      <c r="D719" s="336"/>
      <c r="E719" s="211"/>
      <c r="F719" s="211"/>
      <c r="G719" s="211"/>
      <c r="H719" s="211"/>
      <c r="I719" s="338"/>
      <c r="J719" s="338"/>
      <c r="K719" s="271"/>
    </row>
    <row r="720" spans="2:11">
      <c r="B720" s="211"/>
      <c r="C720" s="333"/>
      <c r="D720" s="333"/>
      <c r="E720" s="219"/>
      <c r="F720" s="220"/>
      <c r="G720" s="211"/>
      <c r="H720" s="211"/>
      <c r="I720" s="211"/>
      <c r="J720" s="211"/>
      <c r="K720" s="211"/>
    </row>
    <row r="721" spans="2:11">
      <c r="B721" s="221"/>
      <c r="C721" s="222"/>
      <c r="D721" s="223"/>
      <c r="E721" s="223"/>
      <c r="F721" s="223"/>
      <c r="G721" s="334"/>
      <c r="H721" s="334"/>
      <c r="I721" s="335"/>
      <c r="J721" s="335"/>
      <c r="K721" s="270"/>
    </row>
    <row r="722" spans="2:11">
      <c r="B722" s="211"/>
      <c r="C722" s="211"/>
      <c r="D722" s="211"/>
      <c r="E722" s="211"/>
      <c r="F722" s="211"/>
      <c r="G722" s="211"/>
      <c r="H722" s="211"/>
      <c r="I722" s="211"/>
      <c r="J722" s="211"/>
      <c r="K722" s="211"/>
    </row>
    <row r="723" spans="2:11">
      <c r="B723" s="217"/>
      <c r="C723" s="340"/>
      <c r="D723" s="340"/>
      <c r="E723" s="340"/>
      <c r="F723" s="340"/>
      <c r="G723" s="340"/>
      <c r="H723" s="340"/>
      <c r="I723" s="340"/>
      <c r="J723" s="340"/>
      <c r="K723" s="340"/>
    </row>
    <row r="724" spans="2:11">
      <c r="B724" s="341"/>
      <c r="C724" s="341"/>
      <c r="D724" s="341"/>
      <c r="E724" s="218"/>
      <c r="F724" s="218"/>
      <c r="G724" s="334"/>
      <c r="H724" s="334"/>
      <c r="I724" s="342"/>
      <c r="J724" s="342"/>
      <c r="K724" s="273"/>
    </row>
    <row r="725" spans="2:11">
      <c r="B725" s="211"/>
      <c r="C725" s="336"/>
      <c r="D725" s="336"/>
      <c r="E725" s="211"/>
      <c r="F725" s="211"/>
      <c r="G725" s="211"/>
      <c r="H725" s="211"/>
      <c r="I725" s="337"/>
      <c r="J725" s="337"/>
      <c r="K725" s="272"/>
    </row>
    <row r="726" spans="2:11">
      <c r="B726" s="211"/>
      <c r="C726" s="211"/>
      <c r="D726" s="211"/>
      <c r="E726" s="211"/>
      <c r="F726" s="211"/>
      <c r="G726" s="211"/>
      <c r="H726" s="211"/>
      <c r="I726" s="211"/>
      <c r="J726" s="211"/>
      <c r="K726" s="211"/>
    </row>
    <row r="727" spans="2:11">
      <c r="B727" s="211"/>
      <c r="C727" s="336"/>
      <c r="D727" s="336"/>
      <c r="E727" s="211"/>
      <c r="F727" s="211"/>
      <c r="G727" s="211"/>
      <c r="H727" s="211"/>
      <c r="I727" s="338"/>
      <c r="J727" s="338"/>
      <c r="K727" s="271"/>
    </row>
    <row r="728" spans="2:11">
      <c r="B728" s="211"/>
      <c r="C728" s="333"/>
      <c r="D728" s="333"/>
      <c r="E728" s="219"/>
      <c r="F728" s="220"/>
      <c r="G728" s="211"/>
      <c r="H728" s="211"/>
      <c r="I728" s="211"/>
      <c r="J728" s="211"/>
      <c r="K728" s="211"/>
    </row>
    <row r="729" spans="2:11">
      <c r="B729" s="221"/>
      <c r="C729" s="222"/>
      <c r="D729" s="223"/>
      <c r="E729" s="223"/>
      <c r="F729" s="223"/>
      <c r="G729" s="334"/>
      <c r="H729" s="334"/>
      <c r="I729" s="335"/>
      <c r="J729" s="335"/>
      <c r="K729" s="270"/>
    </row>
    <row r="730" spans="2:11">
      <c r="B730" s="211"/>
      <c r="C730" s="211"/>
      <c r="D730" s="211"/>
      <c r="E730" s="211"/>
      <c r="F730" s="211"/>
      <c r="G730" s="211"/>
      <c r="H730" s="211"/>
      <c r="I730" s="211"/>
      <c r="J730" s="211"/>
      <c r="K730" s="211"/>
    </row>
    <row r="731" spans="2:11">
      <c r="B731" s="217"/>
      <c r="C731" s="340"/>
      <c r="D731" s="340"/>
      <c r="E731" s="340"/>
      <c r="F731" s="340"/>
      <c r="G731" s="340"/>
      <c r="H731" s="340"/>
      <c r="I731" s="340"/>
      <c r="J731" s="340"/>
      <c r="K731" s="340"/>
    </row>
    <row r="732" spans="2:11">
      <c r="B732" s="341"/>
      <c r="C732" s="341"/>
      <c r="D732" s="341"/>
      <c r="E732" s="218"/>
      <c r="F732" s="218"/>
      <c r="G732" s="334"/>
      <c r="H732" s="334"/>
      <c r="I732" s="342"/>
      <c r="J732" s="342"/>
      <c r="K732" s="273"/>
    </row>
    <row r="733" spans="2:11">
      <c r="B733" s="211"/>
      <c r="C733" s="336"/>
      <c r="D733" s="336"/>
      <c r="E733" s="211"/>
      <c r="F733" s="211"/>
      <c r="G733" s="211"/>
      <c r="H733" s="211"/>
      <c r="I733" s="337"/>
      <c r="J733" s="337"/>
      <c r="K733" s="272"/>
    </row>
    <row r="734" spans="2:11">
      <c r="B734" s="211"/>
      <c r="C734" s="211"/>
      <c r="D734" s="211"/>
      <c r="E734" s="211"/>
      <c r="F734" s="211"/>
      <c r="G734" s="211"/>
      <c r="H734" s="211"/>
      <c r="I734" s="211"/>
      <c r="J734" s="211"/>
      <c r="K734" s="211"/>
    </row>
    <row r="735" spans="2:11">
      <c r="B735" s="211"/>
      <c r="C735" s="336"/>
      <c r="D735" s="336"/>
      <c r="E735" s="211"/>
      <c r="F735" s="211"/>
      <c r="G735" s="211"/>
      <c r="H735" s="211"/>
      <c r="I735" s="337"/>
      <c r="J735" s="337"/>
      <c r="K735" s="272"/>
    </row>
    <row r="736" spans="2:11">
      <c r="B736" s="211"/>
      <c r="C736" s="211"/>
      <c r="D736" s="211"/>
      <c r="E736" s="211"/>
      <c r="F736" s="211"/>
      <c r="G736" s="211"/>
      <c r="H736" s="211"/>
      <c r="I736" s="211"/>
      <c r="J736" s="211"/>
      <c r="K736" s="211"/>
    </row>
    <row r="737" spans="2:11">
      <c r="B737" s="211"/>
      <c r="C737" s="336"/>
      <c r="D737" s="336"/>
      <c r="E737" s="211"/>
      <c r="F737" s="211"/>
      <c r="G737" s="211"/>
      <c r="H737" s="211"/>
      <c r="I737" s="338"/>
      <c r="J737" s="338"/>
      <c r="K737" s="271"/>
    </row>
    <row r="738" spans="2:11">
      <c r="B738" s="211"/>
      <c r="C738" s="333"/>
      <c r="D738" s="333"/>
      <c r="E738" s="219"/>
      <c r="F738" s="220"/>
      <c r="G738" s="211"/>
      <c r="H738" s="211"/>
      <c r="I738" s="211"/>
      <c r="J738" s="211"/>
      <c r="K738" s="211"/>
    </row>
    <row r="739" spans="2:11">
      <c r="B739" s="211"/>
      <c r="C739" s="336"/>
      <c r="D739" s="336"/>
      <c r="E739" s="211"/>
      <c r="F739" s="211"/>
      <c r="G739" s="211"/>
      <c r="H739" s="211"/>
      <c r="I739" s="338"/>
      <c r="J739" s="338"/>
      <c r="K739" s="271"/>
    </row>
    <row r="740" spans="2:11">
      <c r="B740" s="211"/>
      <c r="C740" s="333"/>
      <c r="D740" s="333"/>
      <c r="E740" s="219"/>
      <c r="F740" s="220"/>
      <c r="G740" s="211"/>
      <c r="H740" s="211"/>
      <c r="I740" s="211"/>
      <c r="J740" s="211"/>
      <c r="K740" s="211"/>
    </row>
    <row r="741" spans="2:11">
      <c r="B741" s="221"/>
      <c r="C741" s="222"/>
      <c r="D741" s="223"/>
      <c r="E741" s="223"/>
      <c r="F741" s="223"/>
      <c r="G741" s="334"/>
      <c r="H741" s="334"/>
      <c r="I741" s="335"/>
      <c r="J741" s="335"/>
      <c r="K741" s="270"/>
    </row>
    <row r="742" spans="2:11">
      <c r="B742" s="211"/>
      <c r="C742" s="211"/>
      <c r="D742" s="211"/>
      <c r="E742" s="211"/>
      <c r="F742" s="211"/>
      <c r="G742" s="211"/>
      <c r="H742" s="211"/>
      <c r="I742" s="211"/>
      <c r="J742" s="211"/>
      <c r="K742" s="211"/>
    </row>
    <row r="743" spans="2:11">
      <c r="B743" s="217"/>
      <c r="C743" s="340"/>
      <c r="D743" s="340"/>
      <c r="E743" s="340"/>
      <c r="F743" s="340"/>
      <c r="G743" s="340"/>
      <c r="H743" s="340"/>
      <c r="I743" s="340"/>
      <c r="J743" s="340"/>
      <c r="K743" s="340"/>
    </row>
    <row r="744" spans="2:11">
      <c r="B744" s="341"/>
      <c r="C744" s="341"/>
      <c r="D744" s="341"/>
      <c r="E744" s="218"/>
      <c r="F744" s="218"/>
      <c r="G744" s="334"/>
      <c r="H744" s="334"/>
      <c r="I744" s="342"/>
      <c r="J744" s="342"/>
      <c r="K744" s="273"/>
    </row>
    <row r="745" spans="2:11">
      <c r="B745" s="211"/>
      <c r="C745" s="336"/>
      <c r="D745" s="336"/>
      <c r="E745" s="211"/>
      <c r="F745" s="211"/>
      <c r="G745" s="211"/>
      <c r="H745" s="211"/>
      <c r="I745" s="337"/>
      <c r="J745" s="337"/>
      <c r="K745" s="272"/>
    </row>
    <row r="746" spans="2:11">
      <c r="B746" s="211"/>
      <c r="C746" s="211"/>
      <c r="D746" s="211"/>
      <c r="E746" s="211"/>
      <c r="F746" s="211"/>
      <c r="G746" s="211"/>
      <c r="H746" s="211"/>
      <c r="I746" s="211"/>
      <c r="J746" s="211"/>
      <c r="K746" s="211"/>
    </row>
    <row r="747" spans="2:11">
      <c r="B747" s="211"/>
      <c r="C747" s="336"/>
      <c r="D747" s="336"/>
      <c r="E747" s="211"/>
      <c r="F747" s="211"/>
      <c r="G747" s="211"/>
      <c r="H747" s="211"/>
      <c r="I747" s="338"/>
      <c r="J747" s="338"/>
      <c r="K747" s="271"/>
    </row>
    <row r="748" spans="2:11">
      <c r="B748" s="211"/>
      <c r="C748" s="333"/>
      <c r="D748" s="333"/>
      <c r="E748" s="219"/>
      <c r="F748" s="220"/>
      <c r="G748" s="211"/>
      <c r="H748" s="211"/>
      <c r="I748" s="211"/>
      <c r="J748" s="211"/>
      <c r="K748" s="211"/>
    </row>
    <row r="749" spans="2:11">
      <c r="B749" s="211"/>
      <c r="C749" s="336"/>
      <c r="D749" s="336"/>
      <c r="E749" s="211"/>
      <c r="F749" s="211"/>
      <c r="G749" s="211"/>
      <c r="H749" s="211"/>
      <c r="I749" s="338"/>
      <c r="J749" s="338"/>
      <c r="K749" s="271"/>
    </row>
    <row r="750" spans="2:11">
      <c r="B750" s="211"/>
      <c r="C750" s="333"/>
      <c r="D750" s="333"/>
      <c r="E750" s="219"/>
      <c r="F750" s="220"/>
      <c r="G750" s="211"/>
      <c r="H750" s="211"/>
      <c r="I750" s="211"/>
      <c r="J750" s="211"/>
      <c r="K750" s="211"/>
    </row>
    <row r="751" spans="2:11">
      <c r="B751" s="221"/>
      <c r="C751" s="222"/>
      <c r="D751" s="223"/>
      <c r="E751" s="223"/>
      <c r="F751" s="223"/>
      <c r="G751" s="334"/>
      <c r="H751" s="334"/>
      <c r="I751" s="335"/>
      <c r="J751" s="335"/>
      <c r="K751" s="270"/>
    </row>
    <row r="752" spans="2:11">
      <c r="B752" s="211"/>
      <c r="C752" s="211"/>
      <c r="D752" s="211"/>
      <c r="E752" s="211"/>
      <c r="F752" s="211"/>
      <c r="G752" s="211"/>
      <c r="H752" s="211"/>
      <c r="I752" s="211"/>
      <c r="J752" s="211"/>
      <c r="K752" s="211"/>
    </row>
    <row r="753" spans="2:11">
      <c r="B753" s="217"/>
      <c r="C753" s="340"/>
      <c r="D753" s="340"/>
      <c r="E753" s="340"/>
      <c r="F753" s="340"/>
      <c r="G753" s="340"/>
      <c r="H753" s="340"/>
      <c r="I753" s="340"/>
      <c r="J753" s="340"/>
      <c r="K753" s="340"/>
    </row>
    <row r="754" spans="2:11">
      <c r="B754" s="341"/>
      <c r="C754" s="341"/>
      <c r="D754" s="341"/>
      <c r="E754" s="218"/>
      <c r="F754" s="218"/>
      <c r="G754" s="334"/>
      <c r="H754" s="334"/>
      <c r="I754" s="342"/>
      <c r="J754" s="342"/>
      <c r="K754" s="273"/>
    </row>
    <row r="755" spans="2:11">
      <c r="B755" s="211"/>
      <c r="C755" s="336"/>
      <c r="D755" s="336"/>
      <c r="E755" s="211"/>
      <c r="F755" s="211"/>
      <c r="G755" s="211"/>
      <c r="H755" s="211"/>
      <c r="I755" s="337"/>
      <c r="J755" s="337"/>
      <c r="K755" s="272"/>
    </row>
    <row r="756" spans="2:11">
      <c r="B756" s="211"/>
      <c r="C756" s="211"/>
      <c r="D756" s="211"/>
      <c r="E756" s="211"/>
      <c r="F756" s="211"/>
      <c r="G756" s="211"/>
      <c r="H756" s="211"/>
      <c r="I756" s="211"/>
      <c r="J756" s="211"/>
      <c r="K756" s="211"/>
    </row>
    <row r="757" spans="2:11">
      <c r="B757" s="211"/>
      <c r="C757" s="336"/>
      <c r="D757" s="336"/>
      <c r="E757" s="211"/>
      <c r="F757" s="211"/>
      <c r="G757" s="211"/>
      <c r="H757" s="211"/>
      <c r="I757" s="337"/>
      <c r="J757" s="337"/>
      <c r="K757" s="272"/>
    </row>
    <row r="758" spans="2:11">
      <c r="B758" s="211"/>
      <c r="C758" s="211"/>
      <c r="D758" s="211"/>
      <c r="E758" s="211"/>
      <c r="F758" s="211"/>
      <c r="G758" s="211"/>
      <c r="H758" s="211"/>
      <c r="I758" s="211"/>
      <c r="J758" s="211"/>
      <c r="K758" s="211"/>
    </row>
    <row r="759" spans="2:11">
      <c r="B759" s="211"/>
      <c r="C759" s="336"/>
      <c r="D759" s="336"/>
      <c r="E759" s="211"/>
      <c r="F759" s="211"/>
      <c r="G759" s="211"/>
      <c r="H759" s="211"/>
      <c r="I759" s="337"/>
      <c r="J759" s="337"/>
      <c r="K759" s="272"/>
    </row>
    <row r="760" spans="2:11">
      <c r="B760" s="211"/>
      <c r="C760" s="211"/>
      <c r="D760" s="211"/>
      <c r="E760" s="211"/>
      <c r="F760" s="211"/>
      <c r="G760" s="211"/>
      <c r="H760" s="211"/>
      <c r="I760" s="211"/>
      <c r="J760" s="211"/>
      <c r="K760" s="211"/>
    </row>
    <row r="761" spans="2:11">
      <c r="B761" s="211"/>
      <c r="C761" s="336"/>
      <c r="D761" s="336"/>
      <c r="E761" s="211"/>
      <c r="F761" s="211"/>
      <c r="G761" s="211"/>
      <c r="H761" s="211"/>
      <c r="I761" s="343"/>
      <c r="J761" s="343"/>
      <c r="K761" s="272"/>
    </row>
    <row r="762" spans="2:11">
      <c r="B762" s="211"/>
      <c r="C762" s="211"/>
      <c r="D762" s="211"/>
      <c r="E762" s="211"/>
      <c r="F762" s="211"/>
      <c r="G762" s="211"/>
      <c r="H762" s="211"/>
      <c r="I762" s="211"/>
      <c r="J762" s="211"/>
      <c r="K762" s="211"/>
    </row>
    <row r="763" spans="2:11">
      <c r="B763" s="211"/>
      <c r="C763" s="336"/>
      <c r="D763" s="336"/>
      <c r="E763" s="211"/>
      <c r="F763" s="211"/>
      <c r="G763" s="211"/>
      <c r="H763" s="211"/>
      <c r="I763" s="337"/>
      <c r="J763" s="337"/>
      <c r="K763" s="272"/>
    </row>
    <row r="764" spans="2:11">
      <c r="B764" s="211"/>
      <c r="C764" s="211"/>
      <c r="D764" s="211"/>
      <c r="E764" s="211"/>
      <c r="F764" s="211"/>
      <c r="G764" s="211"/>
      <c r="H764" s="211"/>
      <c r="I764" s="211"/>
      <c r="J764" s="211"/>
      <c r="K764" s="211"/>
    </row>
    <row r="765" spans="2:11">
      <c r="B765" s="211"/>
      <c r="C765" s="336"/>
      <c r="D765" s="336"/>
      <c r="E765" s="211"/>
      <c r="F765" s="211"/>
      <c r="G765" s="211"/>
      <c r="H765" s="211"/>
      <c r="I765" s="338"/>
      <c r="J765" s="338"/>
      <c r="K765" s="271"/>
    </row>
    <row r="766" spans="2:11">
      <c r="B766" s="211"/>
      <c r="C766" s="333"/>
      <c r="D766" s="333"/>
      <c r="E766" s="219"/>
      <c r="F766" s="220"/>
      <c r="G766" s="211"/>
      <c r="H766" s="211"/>
      <c r="I766" s="211"/>
      <c r="J766" s="211"/>
      <c r="K766" s="211"/>
    </row>
    <row r="767" spans="2:11">
      <c r="B767" s="211"/>
      <c r="C767" s="336"/>
      <c r="D767" s="336"/>
      <c r="E767" s="211"/>
      <c r="F767" s="211"/>
      <c r="G767" s="211"/>
      <c r="H767" s="211"/>
      <c r="I767" s="338"/>
      <c r="J767" s="338"/>
      <c r="K767" s="271"/>
    </row>
    <row r="768" spans="2:11">
      <c r="B768" s="211"/>
      <c r="C768" s="333"/>
      <c r="D768" s="333"/>
      <c r="E768" s="219"/>
      <c r="F768" s="220"/>
      <c r="G768" s="211"/>
      <c r="H768" s="211"/>
      <c r="I768" s="211"/>
      <c r="J768" s="211"/>
      <c r="K768" s="211"/>
    </row>
    <row r="769" spans="2:11">
      <c r="B769" s="211"/>
      <c r="C769" s="336"/>
      <c r="D769" s="336"/>
      <c r="E769" s="211"/>
      <c r="F769" s="211"/>
      <c r="G769" s="211"/>
      <c r="H769" s="211"/>
      <c r="I769" s="338"/>
      <c r="J769" s="338"/>
      <c r="K769" s="271"/>
    </row>
    <row r="770" spans="2:11">
      <c r="B770" s="211"/>
      <c r="C770" s="333"/>
      <c r="D770" s="333"/>
      <c r="E770" s="219"/>
      <c r="F770" s="220"/>
      <c r="G770" s="211"/>
      <c r="H770" s="211"/>
      <c r="I770" s="211"/>
      <c r="J770" s="211"/>
      <c r="K770" s="211"/>
    </row>
    <row r="771" spans="2:11">
      <c r="B771" s="211"/>
      <c r="C771" s="336"/>
      <c r="D771" s="336"/>
      <c r="E771" s="211"/>
      <c r="F771" s="211"/>
      <c r="G771" s="211"/>
      <c r="H771" s="211"/>
      <c r="I771" s="338"/>
      <c r="J771" s="338"/>
      <c r="K771" s="274"/>
    </row>
    <row r="772" spans="2:11">
      <c r="B772" s="211"/>
      <c r="C772" s="333"/>
      <c r="D772" s="333"/>
      <c r="E772" s="219"/>
      <c r="F772" s="220"/>
      <c r="G772" s="211"/>
      <c r="H772" s="211"/>
      <c r="I772" s="211"/>
      <c r="J772" s="211"/>
      <c r="K772" s="211"/>
    </row>
    <row r="773" spans="2:11">
      <c r="B773" s="211"/>
      <c r="C773" s="336"/>
      <c r="D773" s="336"/>
      <c r="E773" s="211"/>
      <c r="F773" s="211"/>
      <c r="G773" s="211"/>
      <c r="H773" s="211"/>
      <c r="I773" s="338"/>
      <c r="J773" s="338"/>
      <c r="K773" s="271"/>
    </row>
    <row r="774" spans="2:11">
      <c r="B774" s="211"/>
      <c r="C774" s="333"/>
      <c r="D774" s="333"/>
      <c r="E774" s="219"/>
      <c r="F774" s="220"/>
      <c r="G774" s="211"/>
      <c r="H774" s="211"/>
      <c r="I774" s="211"/>
      <c r="J774" s="211"/>
      <c r="K774" s="211"/>
    </row>
    <row r="775" spans="2:11">
      <c r="B775" s="221"/>
      <c r="C775" s="222"/>
      <c r="D775" s="223"/>
      <c r="E775" s="223"/>
      <c r="F775" s="223"/>
      <c r="G775" s="334"/>
      <c r="H775" s="334"/>
      <c r="I775" s="335"/>
      <c r="J775" s="335"/>
      <c r="K775" s="270"/>
    </row>
    <row r="776" spans="2:11">
      <c r="B776" s="211"/>
      <c r="C776" s="211"/>
      <c r="D776" s="211"/>
      <c r="E776" s="211"/>
      <c r="F776" s="211"/>
      <c r="G776" s="211"/>
      <c r="H776" s="211"/>
      <c r="I776" s="211"/>
      <c r="J776" s="211"/>
      <c r="K776" s="211"/>
    </row>
    <row r="777" spans="2:11">
      <c r="B777" s="217"/>
      <c r="C777" s="340"/>
      <c r="D777" s="340"/>
      <c r="E777" s="340"/>
      <c r="F777" s="340"/>
      <c r="G777" s="340"/>
      <c r="H777" s="340"/>
      <c r="I777" s="340"/>
      <c r="J777" s="340"/>
      <c r="K777" s="340"/>
    </row>
    <row r="778" spans="2:11">
      <c r="B778" s="341"/>
      <c r="C778" s="341"/>
      <c r="D778" s="341"/>
      <c r="E778" s="218"/>
      <c r="F778" s="218"/>
      <c r="G778" s="334"/>
      <c r="H778" s="334"/>
      <c r="I778" s="342"/>
      <c r="J778" s="342"/>
      <c r="K778" s="273"/>
    </row>
    <row r="779" spans="2:11">
      <c r="B779" s="211"/>
      <c r="C779" s="336"/>
      <c r="D779" s="336"/>
      <c r="E779" s="211"/>
      <c r="F779" s="211"/>
      <c r="G779" s="211"/>
      <c r="H779" s="211"/>
      <c r="I779" s="337"/>
      <c r="J779" s="337"/>
      <c r="K779" s="272"/>
    </row>
    <row r="780" spans="2:11">
      <c r="B780" s="211"/>
      <c r="C780" s="211"/>
      <c r="D780" s="211"/>
      <c r="E780" s="211"/>
      <c r="F780" s="211"/>
      <c r="G780" s="211"/>
      <c r="H780" s="211"/>
      <c r="I780" s="211"/>
      <c r="J780" s="211"/>
      <c r="K780" s="211"/>
    </row>
    <row r="781" spans="2:11">
      <c r="B781" s="211"/>
      <c r="C781" s="336"/>
      <c r="D781" s="336"/>
      <c r="E781" s="211"/>
      <c r="F781" s="211"/>
      <c r="G781" s="211"/>
      <c r="H781" s="211"/>
      <c r="I781" s="338"/>
      <c r="J781" s="338"/>
      <c r="K781" s="271"/>
    </row>
    <row r="782" spans="2:11">
      <c r="B782" s="211"/>
      <c r="C782" s="333"/>
      <c r="D782" s="333"/>
      <c r="E782" s="219"/>
      <c r="F782" s="220"/>
      <c r="G782" s="211"/>
      <c r="H782" s="211"/>
      <c r="I782" s="211"/>
      <c r="J782" s="211"/>
      <c r="K782" s="211"/>
    </row>
    <row r="783" spans="2:11">
      <c r="B783" s="221"/>
      <c r="C783" s="222"/>
      <c r="D783" s="223"/>
      <c r="E783" s="223"/>
      <c r="F783" s="223"/>
      <c r="G783" s="334"/>
      <c r="H783" s="334"/>
      <c r="I783" s="335"/>
      <c r="J783" s="335"/>
      <c r="K783" s="270"/>
    </row>
    <row r="784" spans="2:11">
      <c r="B784" s="211"/>
      <c r="C784" s="211"/>
      <c r="D784" s="211"/>
      <c r="E784" s="211"/>
      <c r="F784" s="211"/>
      <c r="G784" s="211"/>
      <c r="H784" s="211"/>
      <c r="I784" s="211"/>
      <c r="J784" s="211"/>
      <c r="K784" s="211"/>
    </row>
    <row r="785" spans="2:11">
      <c r="B785" s="217"/>
      <c r="C785" s="340"/>
      <c r="D785" s="340"/>
      <c r="E785" s="340"/>
      <c r="F785" s="340"/>
      <c r="G785" s="340"/>
      <c r="H785" s="340"/>
      <c r="I785" s="340"/>
      <c r="J785" s="340"/>
      <c r="K785" s="340"/>
    </row>
    <row r="786" spans="2:11">
      <c r="B786" s="341"/>
      <c r="C786" s="341"/>
      <c r="D786" s="341"/>
      <c r="E786" s="218"/>
      <c r="F786" s="218"/>
      <c r="G786" s="334"/>
      <c r="H786" s="334"/>
      <c r="I786" s="342"/>
      <c r="J786" s="342"/>
      <c r="K786" s="273"/>
    </row>
    <row r="787" spans="2:11">
      <c r="B787" s="211"/>
      <c r="C787" s="336"/>
      <c r="D787" s="336"/>
      <c r="E787" s="211"/>
      <c r="F787" s="211"/>
      <c r="G787" s="211"/>
      <c r="H787" s="211"/>
      <c r="I787" s="337"/>
      <c r="J787" s="337"/>
      <c r="K787" s="272"/>
    </row>
    <row r="788" spans="2:11">
      <c r="B788" s="211"/>
      <c r="C788" s="211"/>
      <c r="D788" s="211"/>
      <c r="E788" s="211"/>
      <c r="F788" s="211"/>
      <c r="G788" s="211"/>
      <c r="H788" s="211"/>
      <c r="I788" s="211"/>
      <c r="J788" s="211"/>
      <c r="K788" s="211"/>
    </row>
    <row r="789" spans="2:11">
      <c r="B789" s="211"/>
      <c r="C789" s="336"/>
      <c r="D789" s="336"/>
      <c r="E789" s="211"/>
      <c r="F789" s="211"/>
      <c r="G789" s="211"/>
      <c r="H789" s="211"/>
      <c r="I789" s="343"/>
      <c r="J789" s="343"/>
      <c r="K789" s="272"/>
    </row>
    <row r="790" spans="2:11">
      <c r="B790" s="211"/>
      <c r="C790" s="211"/>
      <c r="D790" s="211"/>
      <c r="E790" s="211"/>
      <c r="F790" s="211"/>
      <c r="G790" s="211"/>
      <c r="H790" s="211"/>
      <c r="I790" s="211"/>
      <c r="J790" s="211"/>
      <c r="K790" s="211"/>
    </row>
    <row r="791" spans="2:11">
      <c r="B791" s="211"/>
      <c r="C791" s="336"/>
      <c r="D791" s="336"/>
      <c r="E791" s="211"/>
      <c r="F791" s="211"/>
      <c r="G791" s="211"/>
      <c r="H791" s="211"/>
      <c r="I791" s="337"/>
      <c r="J791" s="337"/>
      <c r="K791" s="272"/>
    </row>
    <row r="792" spans="2:11">
      <c r="B792" s="211"/>
      <c r="C792" s="211"/>
      <c r="D792" s="211"/>
      <c r="E792" s="211"/>
      <c r="F792" s="211"/>
      <c r="G792" s="211"/>
      <c r="H792" s="211"/>
      <c r="I792" s="211"/>
      <c r="J792" s="211"/>
      <c r="K792" s="211"/>
    </row>
    <row r="793" spans="2:11">
      <c r="B793" s="211"/>
      <c r="C793" s="336"/>
      <c r="D793" s="336"/>
      <c r="E793" s="211"/>
      <c r="F793" s="211"/>
      <c r="G793" s="211"/>
      <c r="H793" s="211"/>
      <c r="I793" s="338"/>
      <c r="J793" s="338"/>
      <c r="K793" s="271"/>
    </row>
    <row r="794" spans="2:11">
      <c r="B794" s="211"/>
      <c r="C794" s="333"/>
      <c r="D794" s="333"/>
      <c r="E794" s="219"/>
      <c r="F794" s="220"/>
      <c r="G794" s="211"/>
      <c r="H794" s="211"/>
      <c r="I794" s="211"/>
      <c r="J794" s="211"/>
      <c r="K794" s="211"/>
    </row>
    <row r="795" spans="2:11">
      <c r="B795" s="211"/>
      <c r="C795" s="336"/>
      <c r="D795" s="336"/>
      <c r="E795" s="211"/>
      <c r="F795" s="211"/>
      <c r="G795" s="211"/>
      <c r="H795" s="211"/>
      <c r="I795" s="338"/>
      <c r="J795" s="338"/>
      <c r="K795" s="271"/>
    </row>
    <row r="796" spans="2:11">
      <c r="B796" s="211"/>
      <c r="C796" s="333"/>
      <c r="D796" s="333"/>
      <c r="E796" s="219"/>
      <c r="F796" s="220"/>
      <c r="G796" s="211"/>
      <c r="H796" s="211"/>
      <c r="I796" s="211"/>
      <c r="J796" s="211"/>
      <c r="K796" s="211"/>
    </row>
    <row r="797" spans="2:11">
      <c r="B797" s="221"/>
      <c r="C797" s="222"/>
      <c r="D797" s="223"/>
      <c r="E797" s="223"/>
      <c r="F797" s="223"/>
      <c r="G797" s="334"/>
      <c r="H797" s="334"/>
      <c r="I797" s="335"/>
      <c r="J797" s="335"/>
      <c r="K797" s="270"/>
    </row>
    <row r="798" spans="2:11">
      <c r="B798" s="211"/>
      <c r="C798" s="211"/>
      <c r="D798" s="211"/>
      <c r="E798" s="211"/>
      <c r="F798" s="211"/>
      <c r="G798" s="211"/>
      <c r="H798" s="211"/>
      <c r="I798" s="211"/>
      <c r="J798" s="211"/>
      <c r="K798" s="211"/>
    </row>
    <row r="799" spans="2:11">
      <c r="B799" s="217"/>
      <c r="C799" s="340"/>
      <c r="D799" s="340"/>
      <c r="E799" s="340"/>
      <c r="F799" s="340"/>
      <c r="G799" s="340"/>
      <c r="H799" s="340"/>
      <c r="I799" s="340"/>
      <c r="J799" s="340"/>
      <c r="K799" s="340"/>
    </row>
    <row r="800" spans="2:11">
      <c r="B800" s="341"/>
      <c r="C800" s="341"/>
      <c r="D800" s="341"/>
      <c r="E800" s="218"/>
      <c r="F800" s="218"/>
      <c r="G800" s="334"/>
      <c r="H800" s="334"/>
      <c r="I800" s="342"/>
      <c r="J800" s="342"/>
      <c r="K800" s="273"/>
    </row>
    <row r="801" spans="2:11">
      <c r="B801" s="211"/>
      <c r="C801" s="336"/>
      <c r="D801" s="336"/>
      <c r="E801" s="211"/>
      <c r="F801" s="211"/>
      <c r="G801" s="211"/>
      <c r="H801" s="211"/>
      <c r="I801" s="337"/>
      <c r="J801" s="337"/>
      <c r="K801" s="272"/>
    </row>
    <row r="802" spans="2:11">
      <c r="B802" s="211"/>
      <c r="C802" s="211"/>
      <c r="D802" s="211"/>
      <c r="E802" s="211"/>
      <c r="F802" s="211"/>
      <c r="G802" s="211"/>
      <c r="H802" s="211"/>
      <c r="I802" s="211"/>
      <c r="J802" s="211"/>
      <c r="K802" s="211"/>
    </row>
    <row r="803" spans="2:11">
      <c r="B803" s="211"/>
      <c r="C803" s="336"/>
      <c r="D803" s="336"/>
      <c r="E803" s="211"/>
      <c r="F803" s="211"/>
      <c r="G803" s="211"/>
      <c r="H803" s="211"/>
      <c r="I803" s="337"/>
      <c r="J803" s="337"/>
      <c r="K803" s="272"/>
    </row>
    <row r="804" spans="2:11">
      <c r="B804" s="211"/>
      <c r="C804" s="211"/>
      <c r="D804" s="211"/>
      <c r="E804" s="211"/>
      <c r="F804" s="211"/>
      <c r="G804" s="211"/>
      <c r="H804" s="211"/>
      <c r="I804" s="211"/>
      <c r="J804" s="211"/>
      <c r="K804" s="211"/>
    </row>
    <row r="805" spans="2:11">
      <c r="B805" s="211"/>
      <c r="C805" s="336"/>
      <c r="D805" s="336"/>
      <c r="E805" s="211"/>
      <c r="F805" s="211"/>
      <c r="G805" s="211"/>
      <c r="H805" s="211"/>
      <c r="I805" s="337"/>
      <c r="J805" s="337"/>
      <c r="K805" s="272"/>
    </row>
    <row r="806" spans="2:11">
      <c r="B806" s="211"/>
      <c r="C806" s="211"/>
      <c r="D806" s="211"/>
      <c r="E806" s="211"/>
      <c r="F806" s="211"/>
      <c r="G806" s="211"/>
      <c r="H806" s="211"/>
      <c r="I806" s="211"/>
      <c r="J806" s="211"/>
      <c r="K806" s="211"/>
    </row>
    <row r="807" spans="2:11">
      <c r="B807" s="211"/>
      <c r="C807" s="336"/>
      <c r="D807" s="336"/>
      <c r="E807" s="211"/>
      <c r="F807" s="211"/>
      <c r="G807" s="211"/>
      <c r="H807" s="211"/>
      <c r="I807" s="338"/>
      <c r="J807" s="338"/>
      <c r="K807" s="271"/>
    </row>
    <row r="808" spans="2:11">
      <c r="B808" s="211"/>
      <c r="C808" s="333"/>
      <c r="D808" s="333"/>
      <c r="E808" s="219"/>
      <c r="F808" s="220"/>
      <c r="G808" s="211"/>
      <c r="H808" s="211"/>
      <c r="I808" s="211"/>
      <c r="J808" s="211"/>
      <c r="K808" s="211"/>
    </row>
    <row r="809" spans="2:11">
      <c r="B809" s="211"/>
      <c r="C809" s="336"/>
      <c r="D809" s="336"/>
      <c r="E809" s="211"/>
      <c r="F809" s="211"/>
      <c r="G809" s="211"/>
      <c r="H809" s="211"/>
      <c r="I809" s="338"/>
      <c r="J809" s="338"/>
      <c r="K809" s="271"/>
    </row>
    <row r="810" spans="2:11">
      <c r="B810" s="211"/>
      <c r="C810" s="333"/>
      <c r="D810" s="333"/>
      <c r="E810" s="219"/>
      <c r="F810" s="220"/>
      <c r="G810" s="211"/>
      <c r="H810" s="211"/>
      <c r="I810" s="211"/>
      <c r="J810" s="211"/>
      <c r="K810" s="211"/>
    </row>
    <row r="811" spans="2:11">
      <c r="B811" s="211"/>
      <c r="C811" s="336"/>
      <c r="D811" s="336"/>
      <c r="E811" s="211"/>
      <c r="F811" s="211"/>
      <c r="G811" s="211"/>
      <c r="H811" s="211"/>
      <c r="I811" s="338"/>
      <c r="J811" s="338"/>
      <c r="K811" s="271"/>
    </row>
    <row r="812" spans="2:11">
      <c r="B812" s="211"/>
      <c r="C812" s="333"/>
      <c r="D812" s="333"/>
      <c r="E812" s="219"/>
      <c r="F812" s="220"/>
      <c r="G812" s="211"/>
      <c r="H812" s="211"/>
      <c r="I812" s="211"/>
      <c r="J812" s="211"/>
      <c r="K812" s="211"/>
    </row>
    <row r="813" spans="2:11">
      <c r="B813" s="221"/>
      <c r="C813" s="222"/>
      <c r="D813" s="223"/>
      <c r="E813" s="223"/>
      <c r="F813" s="223"/>
      <c r="G813" s="334"/>
      <c r="H813" s="334"/>
      <c r="I813" s="335"/>
      <c r="J813" s="335"/>
      <c r="K813" s="270"/>
    </row>
    <row r="814" spans="2:11">
      <c r="B814" s="211"/>
      <c r="C814" s="211"/>
      <c r="D814" s="211"/>
      <c r="E814" s="211"/>
      <c r="F814" s="211"/>
      <c r="G814" s="211"/>
      <c r="H814" s="211"/>
      <c r="I814" s="211"/>
      <c r="J814" s="211"/>
      <c r="K814" s="211"/>
    </row>
    <row r="815" spans="2:11">
      <c r="B815" s="217"/>
      <c r="C815" s="340"/>
      <c r="D815" s="340"/>
      <c r="E815" s="340"/>
      <c r="F815" s="340"/>
      <c r="G815" s="340"/>
      <c r="H815" s="340"/>
      <c r="I815" s="340"/>
      <c r="J815" s="340"/>
      <c r="K815" s="340"/>
    </row>
    <row r="816" spans="2:11">
      <c r="B816" s="341"/>
      <c r="C816" s="341"/>
      <c r="D816" s="341"/>
      <c r="E816" s="218"/>
      <c r="F816" s="218"/>
      <c r="G816" s="334"/>
      <c r="H816" s="334"/>
      <c r="I816" s="342"/>
      <c r="J816" s="342"/>
      <c r="K816" s="273"/>
    </row>
    <row r="817" spans="2:11">
      <c r="B817" s="211"/>
      <c r="C817" s="336"/>
      <c r="D817" s="336"/>
      <c r="E817" s="211"/>
      <c r="F817" s="211"/>
      <c r="G817" s="211"/>
      <c r="H817" s="211"/>
      <c r="I817" s="337"/>
      <c r="J817" s="337"/>
      <c r="K817" s="272"/>
    </row>
    <row r="818" spans="2:11">
      <c r="B818" s="211"/>
      <c r="C818" s="211"/>
      <c r="D818" s="211"/>
      <c r="E818" s="211"/>
      <c r="F818" s="211"/>
      <c r="G818" s="211"/>
      <c r="H818" s="211"/>
      <c r="I818" s="211"/>
      <c r="J818" s="211"/>
      <c r="K818" s="211"/>
    </row>
    <row r="819" spans="2:11">
      <c r="B819" s="211"/>
      <c r="C819" s="336"/>
      <c r="D819" s="336"/>
      <c r="E819" s="211"/>
      <c r="F819" s="211"/>
      <c r="G819" s="211"/>
      <c r="H819" s="211"/>
      <c r="I819" s="337"/>
      <c r="J819" s="337"/>
      <c r="K819" s="272"/>
    </row>
    <row r="820" spans="2:11">
      <c r="B820" s="211"/>
      <c r="C820" s="211"/>
      <c r="D820" s="211"/>
      <c r="E820" s="211"/>
      <c r="F820" s="211"/>
      <c r="G820" s="211"/>
      <c r="H820" s="211"/>
      <c r="I820" s="211"/>
      <c r="J820" s="211"/>
      <c r="K820" s="211"/>
    </row>
    <row r="821" spans="2:11">
      <c r="B821" s="211"/>
      <c r="C821" s="336"/>
      <c r="D821" s="336"/>
      <c r="E821" s="211"/>
      <c r="F821" s="211"/>
      <c r="G821" s="211"/>
      <c r="H821" s="211"/>
      <c r="I821" s="337"/>
      <c r="J821" s="337"/>
      <c r="K821" s="272"/>
    </row>
    <row r="822" spans="2:11">
      <c r="B822" s="211"/>
      <c r="C822" s="211"/>
      <c r="D822" s="211"/>
      <c r="E822" s="211"/>
      <c r="F822" s="211"/>
      <c r="G822" s="211"/>
      <c r="H822" s="211"/>
      <c r="I822" s="211"/>
      <c r="J822" s="211"/>
      <c r="K822" s="211"/>
    </row>
    <row r="823" spans="2:11">
      <c r="B823" s="211"/>
      <c r="C823" s="336"/>
      <c r="D823" s="336"/>
      <c r="E823" s="211"/>
      <c r="F823" s="211"/>
      <c r="G823" s="211"/>
      <c r="H823" s="211"/>
      <c r="I823" s="338"/>
      <c r="J823" s="338"/>
      <c r="K823" s="271"/>
    </row>
    <row r="824" spans="2:11">
      <c r="B824" s="211"/>
      <c r="C824" s="333"/>
      <c r="D824" s="333"/>
      <c r="E824" s="219"/>
      <c r="F824" s="220"/>
      <c r="G824" s="211"/>
      <c r="H824" s="211"/>
      <c r="I824" s="211"/>
      <c r="J824" s="211"/>
      <c r="K824" s="211"/>
    </row>
    <row r="825" spans="2:11">
      <c r="B825" s="211"/>
      <c r="C825" s="336"/>
      <c r="D825" s="336"/>
      <c r="E825" s="211"/>
      <c r="F825" s="211"/>
      <c r="G825" s="211"/>
      <c r="H825" s="211"/>
      <c r="I825" s="338"/>
      <c r="J825" s="338"/>
      <c r="K825" s="271"/>
    </row>
    <row r="826" spans="2:11">
      <c r="B826" s="211"/>
      <c r="C826" s="333"/>
      <c r="D826" s="333"/>
      <c r="E826" s="219"/>
      <c r="F826" s="220"/>
      <c r="G826" s="211"/>
      <c r="H826" s="211"/>
      <c r="I826" s="211"/>
      <c r="J826" s="211"/>
      <c r="K826" s="211"/>
    </row>
    <row r="827" spans="2:11">
      <c r="B827" s="211"/>
      <c r="C827" s="336"/>
      <c r="D827" s="336"/>
      <c r="E827" s="211"/>
      <c r="F827" s="211"/>
      <c r="G827" s="211"/>
      <c r="H827" s="211"/>
      <c r="I827" s="338"/>
      <c r="J827" s="338"/>
      <c r="K827" s="271"/>
    </row>
    <row r="828" spans="2:11">
      <c r="B828" s="211"/>
      <c r="C828" s="333"/>
      <c r="D828" s="333"/>
      <c r="E828" s="219"/>
      <c r="F828" s="220"/>
      <c r="G828" s="211"/>
      <c r="H828" s="211"/>
      <c r="I828" s="211"/>
      <c r="J828" s="211"/>
      <c r="K828" s="211"/>
    </row>
    <row r="829" spans="2:11">
      <c r="B829" s="211"/>
      <c r="C829" s="336"/>
      <c r="D829" s="336"/>
      <c r="E829" s="211"/>
      <c r="F829" s="211"/>
      <c r="G829" s="211"/>
      <c r="H829" s="211"/>
      <c r="I829" s="338"/>
      <c r="J829" s="338"/>
      <c r="K829" s="271"/>
    </row>
    <row r="830" spans="2:11">
      <c r="B830" s="211"/>
      <c r="C830" s="333"/>
      <c r="D830" s="333"/>
      <c r="E830" s="219"/>
      <c r="F830" s="220"/>
      <c r="G830" s="211"/>
      <c r="H830" s="211"/>
      <c r="I830" s="211"/>
      <c r="J830" s="211"/>
      <c r="K830" s="211"/>
    </row>
    <row r="831" spans="2:11">
      <c r="B831" s="221"/>
      <c r="C831" s="222"/>
      <c r="D831" s="223"/>
      <c r="E831" s="223"/>
      <c r="F831" s="223"/>
      <c r="G831" s="334"/>
      <c r="H831" s="334"/>
      <c r="I831" s="335"/>
      <c r="J831" s="335"/>
      <c r="K831" s="270"/>
    </row>
    <row r="832" spans="2:11">
      <c r="B832" s="211"/>
      <c r="C832" s="211"/>
      <c r="D832" s="211"/>
      <c r="E832" s="211"/>
      <c r="F832" s="211"/>
      <c r="G832" s="211"/>
      <c r="H832" s="211"/>
      <c r="I832" s="211"/>
      <c r="J832" s="211"/>
      <c r="K832" s="211"/>
    </row>
    <row r="833" spans="2:11">
      <c r="B833" s="217"/>
      <c r="C833" s="340"/>
      <c r="D833" s="340"/>
      <c r="E833" s="340"/>
      <c r="F833" s="340"/>
      <c r="G833" s="340"/>
      <c r="H833" s="340"/>
      <c r="I833" s="340"/>
      <c r="J833" s="340"/>
      <c r="K833" s="340"/>
    </row>
    <row r="834" spans="2:11">
      <c r="B834" s="341"/>
      <c r="C834" s="341"/>
      <c r="D834" s="341"/>
      <c r="E834" s="218"/>
      <c r="F834" s="218"/>
      <c r="G834" s="334"/>
      <c r="H834" s="334"/>
      <c r="I834" s="342"/>
      <c r="J834" s="342"/>
      <c r="K834" s="273"/>
    </row>
    <row r="835" spans="2:11">
      <c r="B835" s="211"/>
      <c r="C835" s="336"/>
      <c r="D835" s="336"/>
      <c r="E835" s="211"/>
      <c r="F835" s="211"/>
      <c r="G835" s="211"/>
      <c r="H835" s="211"/>
      <c r="I835" s="337"/>
      <c r="J835" s="337"/>
      <c r="K835" s="272"/>
    </row>
    <row r="836" spans="2:11">
      <c r="B836" s="211"/>
      <c r="C836" s="211"/>
      <c r="D836" s="211"/>
      <c r="E836" s="211"/>
      <c r="F836" s="211"/>
      <c r="G836" s="211"/>
      <c r="H836" s="211"/>
      <c r="I836" s="211"/>
      <c r="J836" s="211"/>
      <c r="K836" s="211"/>
    </row>
    <row r="837" spans="2:11">
      <c r="B837" s="211"/>
      <c r="C837" s="336"/>
      <c r="D837" s="336"/>
      <c r="E837" s="211"/>
      <c r="F837" s="211"/>
      <c r="G837" s="211"/>
      <c r="H837" s="211"/>
      <c r="I837" s="338"/>
      <c r="J837" s="338"/>
      <c r="K837" s="274"/>
    </row>
    <row r="838" spans="2:11">
      <c r="B838" s="211"/>
      <c r="C838" s="333"/>
      <c r="D838" s="333"/>
      <c r="E838" s="219"/>
      <c r="F838" s="220"/>
      <c r="G838" s="211"/>
      <c r="H838" s="211"/>
      <c r="I838" s="211"/>
      <c r="J838" s="211"/>
      <c r="K838" s="211"/>
    </row>
    <row r="839" spans="2:11">
      <c r="B839" s="211"/>
      <c r="C839" s="336"/>
      <c r="D839" s="336"/>
      <c r="E839" s="211"/>
      <c r="F839" s="211"/>
      <c r="G839" s="211"/>
      <c r="H839" s="211"/>
      <c r="I839" s="338"/>
      <c r="J839" s="338"/>
      <c r="K839" s="271"/>
    </row>
    <row r="840" spans="2:11">
      <c r="B840" s="211"/>
      <c r="C840" s="333"/>
      <c r="D840" s="333"/>
      <c r="E840" s="219"/>
      <c r="F840" s="220"/>
      <c r="G840" s="211"/>
      <c r="H840" s="211"/>
      <c r="I840" s="211"/>
      <c r="J840" s="211"/>
      <c r="K840" s="211"/>
    </row>
    <row r="841" spans="2:11">
      <c r="B841" s="221"/>
      <c r="C841" s="222"/>
      <c r="D841" s="223"/>
      <c r="E841" s="223"/>
      <c r="F841" s="223"/>
      <c r="G841" s="334"/>
      <c r="H841" s="334"/>
      <c r="I841" s="335"/>
      <c r="J841" s="335"/>
      <c r="K841" s="270"/>
    </row>
    <row r="842" spans="2:11">
      <c r="B842" s="211"/>
      <c r="C842" s="211"/>
      <c r="D842" s="211"/>
      <c r="E842" s="211"/>
      <c r="F842" s="211"/>
      <c r="G842" s="211"/>
      <c r="H842" s="211"/>
      <c r="I842" s="211"/>
      <c r="J842" s="211"/>
      <c r="K842" s="211"/>
    </row>
    <row r="843" spans="2:11">
      <c r="B843" s="217"/>
      <c r="C843" s="340"/>
      <c r="D843" s="340"/>
      <c r="E843" s="340"/>
      <c r="F843" s="340"/>
      <c r="G843" s="340"/>
      <c r="H843" s="340"/>
      <c r="I843" s="340"/>
      <c r="J843" s="340"/>
      <c r="K843" s="340"/>
    </row>
    <row r="844" spans="2:11">
      <c r="B844" s="341"/>
      <c r="C844" s="341"/>
      <c r="D844" s="341"/>
      <c r="E844" s="218"/>
      <c r="F844" s="218"/>
      <c r="G844" s="334"/>
      <c r="H844" s="334"/>
      <c r="I844" s="342"/>
      <c r="J844" s="342"/>
      <c r="K844" s="273"/>
    </row>
    <row r="845" spans="2:11">
      <c r="B845" s="211"/>
      <c r="C845" s="336"/>
      <c r="D845" s="336"/>
      <c r="E845" s="211"/>
      <c r="F845" s="211"/>
      <c r="G845" s="211"/>
      <c r="H845" s="211"/>
      <c r="I845" s="337"/>
      <c r="J845" s="337"/>
      <c r="K845" s="272"/>
    </row>
    <row r="846" spans="2:11">
      <c r="B846" s="211"/>
      <c r="C846" s="211"/>
      <c r="D846" s="211"/>
      <c r="E846" s="211"/>
      <c r="F846" s="211"/>
      <c r="G846" s="211"/>
      <c r="H846" s="211"/>
      <c r="I846" s="211"/>
      <c r="J846" s="211"/>
      <c r="K846" s="211"/>
    </row>
    <row r="847" spans="2:11">
      <c r="B847" s="211"/>
      <c r="C847" s="336"/>
      <c r="D847" s="336"/>
      <c r="E847" s="211"/>
      <c r="F847" s="211"/>
      <c r="G847" s="211"/>
      <c r="H847" s="211"/>
      <c r="I847" s="338"/>
      <c r="J847" s="338"/>
      <c r="K847" s="271"/>
    </row>
    <row r="848" spans="2:11">
      <c r="B848" s="211"/>
      <c r="C848" s="333"/>
      <c r="D848" s="333"/>
      <c r="E848" s="219"/>
      <c r="F848" s="220"/>
      <c r="G848" s="211"/>
      <c r="H848" s="211"/>
      <c r="I848" s="211"/>
      <c r="J848" s="211"/>
      <c r="K848" s="211"/>
    </row>
    <row r="849" spans="2:11">
      <c r="B849" s="221"/>
      <c r="C849" s="222"/>
      <c r="D849" s="223"/>
      <c r="E849" s="223"/>
      <c r="F849" s="223"/>
      <c r="G849" s="334"/>
      <c r="H849" s="334"/>
      <c r="I849" s="335"/>
      <c r="J849" s="335"/>
      <c r="K849" s="270"/>
    </row>
    <row r="850" spans="2:11">
      <c r="B850" s="211"/>
      <c r="C850" s="211"/>
      <c r="D850" s="211"/>
      <c r="E850" s="211"/>
      <c r="F850" s="211"/>
      <c r="G850" s="211"/>
      <c r="H850" s="211"/>
      <c r="I850" s="211"/>
      <c r="J850" s="211"/>
      <c r="K850" s="211"/>
    </row>
    <row r="851" spans="2:11">
      <c r="B851" s="217"/>
      <c r="C851" s="340"/>
      <c r="D851" s="340"/>
      <c r="E851" s="340"/>
      <c r="F851" s="340"/>
      <c r="G851" s="340"/>
      <c r="H851" s="340"/>
      <c r="I851" s="340"/>
      <c r="J851" s="340"/>
      <c r="K851" s="340"/>
    </row>
    <row r="852" spans="2:11">
      <c r="B852" s="341"/>
      <c r="C852" s="341"/>
      <c r="D852" s="341"/>
      <c r="E852" s="218"/>
      <c r="F852" s="218"/>
      <c r="G852" s="334"/>
      <c r="H852" s="334"/>
      <c r="I852" s="342"/>
      <c r="J852" s="342"/>
      <c r="K852" s="273"/>
    </row>
    <row r="853" spans="2:11">
      <c r="B853" s="211"/>
      <c r="C853" s="336"/>
      <c r="D853" s="336"/>
      <c r="E853" s="211"/>
      <c r="F853" s="211"/>
      <c r="G853" s="211"/>
      <c r="H853" s="211"/>
      <c r="I853" s="337"/>
      <c r="J853" s="337"/>
      <c r="K853" s="272"/>
    </row>
    <row r="854" spans="2:11">
      <c r="B854" s="211"/>
      <c r="C854" s="211"/>
      <c r="D854" s="211"/>
      <c r="E854" s="211"/>
      <c r="F854" s="211"/>
      <c r="G854" s="211"/>
      <c r="H854" s="211"/>
      <c r="I854" s="211"/>
      <c r="J854" s="211"/>
      <c r="K854" s="211"/>
    </row>
    <row r="855" spans="2:11">
      <c r="B855" s="211"/>
      <c r="C855" s="336"/>
      <c r="D855" s="336"/>
      <c r="E855" s="211"/>
      <c r="F855" s="211"/>
      <c r="G855" s="211"/>
      <c r="H855" s="211"/>
      <c r="I855" s="338"/>
      <c r="J855" s="338"/>
      <c r="K855" s="271"/>
    </row>
    <row r="856" spans="2:11">
      <c r="B856" s="211"/>
      <c r="C856" s="333"/>
      <c r="D856" s="333"/>
      <c r="E856" s="219"/>
      <c r="F856" s="220"/>
      <c r="G856" s="211"/>
      <c r="H856" s="211"/>
      <c r="I856" s="211"/>
      <c r="J856" s="211"/>
      <c r="K856" s="211"/>
    </row>
    <row r="857" spans="2:11">
      <c r="B857" s="221"/>
      <c r="C857" s="222"/>
      <c r="D857" s="223"/>
      <c r="E857" s="223"/>
      <c r="F857" s="223"/>
      <c r="G857" s="334"/>
      <c r="H857" s="334"/>
      <c r="I857" s="335"/>
      <c r="J857" s="335"/>
      <c r="K857" s="270"/>
    </row>
    <row r="858" spans="2:11">
      <c r="B858" s="211"/>
      <c r="C858" s="211"/>
      <c r="D858" s="211"/>
      <c r="E858" s="211"/>
      <c r="F858" s="211"/>
      <c r="G858" s="211"/>
      <c r="H858" s="211"/>
      <c r="I858" s="211"/>
      <c r="J858" s="211"/>
      <c r="K858" s="211"/>
    </row>
    <row r="859" spans="2:11">
      <c r="B859" s="217"/>
      <c r="C859" s="340"/>
      <c r="D859" s="340"/>
      <c r="E859" s="340"/>
      <c r="F859" s="340"/>
      <c r="G859" s="340"/>
      <c r="H859" s="340"/>
      <c r="I859" s="340"/>
      <c r="J859" s="340"/>
      <c r="K859" s="340"/>
    </row>
    <row r="860" spans="2:11">
      <c r="B860" s="341"/>
      <c r="C860" s="341"/>
      <c r="D860" s="341"/>
      <c r="E860" s="218"/>
      <c r="F860" s="218"/>
      <c r="G860" s="334"/>
      <c r="H860" s="334"/>
      <c r="I860" s="342"/>
      <c r="J860" s="342"/>
      <c r="K860" s="273"/>
    </row>
    <row r="861" spans="2:11">
      <c r="B861" s="211"/>
      <c r="C861" s="336"/>
      <c r="D861" s="336"/>
      <c r="E861" s="211"/>
      <c r="F861" s="211"/>
      <c r="G861" s="211"/>
      <c r="H861" s="211"/>
      <c r="I861" s="337"/>
      <c r="J861" s="337"/>
      <c r="K861" s="272"/>
    </row>
    <row r="862" spans="2:11">
      <c r="B862" s="211"/>
      <c r="C862" s="211"/>
      <c r="D862" s="211"/>
      <c r="E862" s="211"/>
      <c r="F862" s="211"/>
      <c r="G862" s="211"/>
      <c r="H862" s="211"/>
      <c r="I862" s="211"/>
      <c r="J862" s="211"/>
      <c r="K862" s="211"/>
    </row>
    <row r="863" spans="2:11">
      <c r="B863" s="211"/>
      <c r="C863" s="336"/>
      <c r="D863" s="336"/>
      <c r="E863" s="211"/>
      <c r="F863" s="211"/>
      <c r="G863" s="211"/>
      <c r="H863" s="211"/>
      <c r="I863" s="343"/>
      <c r="J863" s="343"/>
      <c r="K863" s="272"/>
    </row>
    <row r="864" spans="2:11">
      <c r="B864" s="211"/>
      <c r="C864" s="211"/>
      <c r="D864" s="211"/>
      <c r="E864" s="211"/>
      <c r="F864" s="211"/>
      <c r="G864" s="211"/>
      <c r="H864" s="211"/>
      <c r="I864" s="211"/>
      <c r="J864" s="211"/>
      <c r="K864" s="211"/>
    </row>
    <row r="865" spans="2:11">
      <c r="B865" s="211"/>
      <c r="C865" s="336"/>
      <c r="D865" s="336"/>
      <c r="E865" s="211"/>
      <c r="F865" s="211"/>
      <c r="G865" s="211"/>
      <c r="H865" s="211"/>
      <c r="I865" s="337"/>
      <c r="J865" s="337"/>
      <c r="K865" s="272"/>
    </row>
    <row r="866" spans="2:11">
      <c r="B866" s="211"/>
      <c r="C866" s="211"/>
      <c r="D866" s="211"/>
      <c r="E866" s="211"/>
      <c r="F866" s="211"/>
      <c r="G866" s="211"/>
      <c r="H866" s="211"/>
      <c r="I866" s="211"/>
      <c r="J866" s="211"/>
      <c r="K866" s="211"/>
    </row>
    <row r="867" spans="2:11">
      <c r="B867" s="211"/>
      <c r="C867" s="336"/>
      <c r="D867" s="336"/>
      <c r="E867" s="211"/>
      <c r="F867" s="211"/>
      <c r="G867" s="211"/>
      <c r="H867" s="211"/>
      <c r="I867" s="337"/>
      <c r="J867" s="337"/>
      <c r="K867" s="272"/>
    </row>
    <row r="868" spans="2:11">
      <c r="B868" s="211"/>
      <c r="C868" s="211"/>
      <c r="D868" s="211"/>
      <c r="E868" s="211"/>
      <c r="F868" s="211"/>
      <c r="G868" s="211"/>
      <c r="H868" s="211"/>
      <c r="I868" s="211"/>
      <c r="J868" s="211"/>
      <c r="K868" s="211"/>
    </row>
    <row r="869" spans="2:11">
      <c r="B869" s="211"/>
      <c r="C869" s="336"/>
      <c r="D869" s="336"/>
      <c r="E869" s="211"/>
      <c r="F869" s="211"/>
      <c r="G869" s="211"/>
      <c r="H869" s="211"/>
      <c r="I869" s="337"/>
      <c r="J869" s="337"/>
      <c r="K869" s="272"/>
    </row>
    <row r="870" spans="2:11">
      <c r="B870" s="211"/>
      <c r="C870" s="211"/>
      <c r="D870" s="211"/>
      <c r="E870" s="211"/>
      <c r="F870" s="211"/>
      <c r="G870" s="211"/>
      <c r="H870" s="211"/>
      <c r="I870" s="211"/>
      <c r="J870" s="211"/>
      <c r="K870" s="211"/>
    </row>
    <row r="871" spans="2:11">
      <c r="B871" s="211"/>
      <c r="C871" s="336"/>
      <c r="D871" s="336"/>
      <c r="E871" s="211"/>
      <c r="F871" s="211"/>
      <c r="G871" s="211"/>
      <c r="H871" s="211"/>
      <c r="I871" s="337"/>
      <c r="J871" s="337"/>
      <c r="K871" s="272"/>
    </row>
    <row r="872" spans="2:11">
      <c r="B872" s="211"/>
      <c r="C872" s="211"/>
      <c r="D872" s="211"/>
      <c r="E872" s="211"/>
      <c r="F872" s="211"/>
      <c r="G872" s="211"/>
      <c r="H872" s="211"/>
      <c r="I872" s="211"/>
      <c r="J872" s="211"/>
      <c r="K872" s="211"/>
    </row>
    <row r="873" spans="2:11">
      <c r="B873" s="211"/>
      <c r="C873" s="336"/>
      <c r="D873" s="336"/>
      <c r="E873" s="211"/>
      <c r="F873" s="211"/>
      <c r="G873" s="211"/>
      <c r="H873" s="211"/>
      <c r="I873" s="338"/>
      <c r="J873" s="338"/>
      <c r="K873" s="271"/>
    </row>
    <row r="874" spans="2:11">
      <c r="B874" s="211"/>
      <c r="C874" s="333"/>
      <c r="D874" s="333"/>
      <c r="E874" s="219"/>
      <c r="F874" s="220"/>
      <c r="G874" s="211"/>
      <c r="H874" s="211"/>
      <c r="I874" s="211"/>
      <c r="J874" s="211"/>
      <c r="K874" s="211"/>
    </row>
    <row r="875" spans="2:11">
      <c r="B875" s="211"/>
      <c r="C875" s="336"/>
      <c r="D875" s="336"/>
      <c r="E875" s="211"/>
      <c r="F875" s="211"/>
      <c r="G875" s="211"/>
      <c r="H875" s="211"/>
      <c r="I875" s="338"/>
      <c r="J875" s="338"/>
      <c r="K875" s="271"/>
    </row>
    <row r="876" spans="2:11">
      <c r="B876" s="211"/>
      <c r="C876" s="333"/>
      <c r="D876" s="333"/>
      <c r="E876" s="219"/>
      <c r="F876" s="220"/>
      <c r="G876" s="211"/>
      <c r="H876" s="211"/>
      <c r="I876" s="211"/>
      <c r="J876" s="211"/>
      <c r="K876" s="211"/>
    </row>
    <row r="877" spans="2:11">
      <c r="B877" s="211"/>
      <c r="C877" s="336"/>
      <c r="D877" s="336"/>
      <c r="E877" s="211"/>
      <c r="F877" s="211"/>
      <c r="G877" s="211"/>
      <c r="H877" s="211"/>
      <c r="I877" s="338"/>
      <c r="J877" s="338"/>
      <c r="K877" s="271"/>
    </row>
    <row r="878" spans="2:11">
      <c r="B878" s="211"/>
      <c r="C878" s="333"/>
      <c r="D878" s="333"/>
      <c r="E878" s="219"/>
      <c r="F878" s="220"/>
      <c r="G878" s="211"/>
      <c r="H878" s="211"/>
      <c r="I878" s="211"/>
      <c r="J878" s="211"/>
      <c r="K878" s="211"/>
    </row>
    <row r="879" spans="2:11">
      <c r="B879" s="211"/>
      <c r="C879" s="336"/>
      <c r="D879" s="336"/>
      <c r="E879" s="211"/>
      <c r="F879" s="211"/>
      <c r="G879" s="211"/>
      <c r="H879" s="211"/>
      <c r="I879" s="338"/>
      <c r="J879" s="338"/>
      <c r="K879" s="274"/>
    </row>
    <row r="880" spans="2:11">
      <c r="B880" s="211"/>
      <c r="C880" s="333"/>
      <c r="D880" s="333"/>
      <c r="E880" s="219"/>
      <c r="F880" s="220"/>
      <c r="G880" s="211"/>
      <c r="H880" s="211"/>
      <c r="I880" s="211"/>
      <c r="J880" s="211"/>
      <c r="K880" s="211"/>
    </row>
    <row r="881" spans="2:11">
      <c r="B881" s="211"/>
      <c r="C881" s="336"/>
      <c r="D881" s="336"/>
      <c r="E881" s="211"/>
      <c r="F881" s="211"/>
      <c r="G881" s="211"/>
      <c r="H881" s="211"/>
      <c r="I881" s="338"/>
      <c r="J881" s="338"/>
      <c r="K881" s="271"/>
    </row>
    <row r="882" spans="2:11">
      <c r="B882" s="211"/>
      <c r="C882" s="333"/>
      <c r="D882" s="333"/>
      <c r="E882" s="219"/>
      <c r="F882" s="220"/>
      <c r="G882" s="211"/>
      <c r="H882" s="211"/>
      <c r="I882" s="211"/>
      <c r="J882" s="211"/>
      <c r="K882" s="211"/>
    </row>
    <row r="883" spans="2:11">
      <c r="B883" s="211"/>
      <c r="C883" s="336"/>
      <c r="D883" s="336"/>
      <c r="E883" s="211"/>
      <c r="F883" s="211"/>
      <c r="G883" s="211"/>
      <c r="H883" s="211"/>
      <c r="I883" s="338"/>
      <c r="J883" s="338"/>
      <c r="K883" s="271"/>
    </row>
    <row r="884" spans="2:11">
      <c r="B884" s="211"/>
      <c r="C884" s="333"/>
      <c r="D884" s="333"/>
      <c r="E884" s="219"/>
      <c r="F884" s="220"/>
      <c r="G884" s="211"/>
      <c r="H884" s="211"/>
      <c r="I884" s="211"/>
      <c r="J884" s="211"/>
      <c r="K884" s="211"/>
    </row>
    <row r="885" spans="2:11">
      <c r="B885" s="221"/>
      <c r="C885" s="222"/>
      <c r="D885" s="223"/>
      <c r="E885" s="223"/>
      <c r="F885" s="223"/>
      <c r="G885" s="334"/>
      <c r="H885" s="334"/>
      <c r="I885" s="335"/>
      <c r="J885" s="335"/>
      <c r="K885" s="270"/>
    </row>
    <row r="886" spans="2:11">
      <c r="B886" s="211"/>
      <c r="C886" s="211"/>
      <c r="D886" s="211"/>
      <c r="E886" s="211"/>
      <c r="F886" s="211"/>
      <c r="G886" s="211"/>
      <c r="H886" s="211"/>
      <c r="I886" s="211"/>
      <c r="J886" s="211"/>
      <c r="K886" s="211"/>
    </row>
    <row r="887" spans="2:11">
      <c r="B887" s="217"/>
      <c r="C887" s="340"/>
      <c r="D887" s="340"/>
      <c r="E887" s="340"/>
      <c r="F887" s="340"/>
      <c r="G887" s="340"/>
      <c r="H887" s="340"/>
      <c r="I887" s="340"/>
      <c r="J887" s="340"/>
      <c r="K887" s="340"/>
    </row>
    <row r="888" spans="2:11">
      <c r="B888" s="341"/>
      <c r="C888" s="341"/>
      <c r="D888" s="341"/>
      <c r="E888" s="218"/>
      <c r="F888" s="218"/>
      <c r="G888" s="334"/>
      <c r="H888" s="334"/>
      <c r="I888" s="342"/>
      <c r="J888" s="342"/>
      <c r="K888" s="273"/>
    </row>
    <row r="889" spans="2:11">
      <c r="B889" s="211"/>
      <c r="C889" s="336"/>
      <c r="D889" s="336"/>
      <c r="E889" s="211"/>
      <c r="F889" s="211"/>
      <c r="G889" s="211"/>
      <c r="H889" s="211"/>
      <c r="I889" s="337"/>
      <c r="J889" s="337"/>
      <c r="K889" s="272"/>
    </row>
    <row r="890" spans="2:11">
      <c r="B890" s="211"/>
      <c r="C890" s="211"/>
      <c r="D890" s="211"/>
      <c r="E890" s="211"/>
      <c r="F890" s="211"/>
      <c r="G890" s="211"/>
      <c r="H890" s="211"/>
      <c r="I890" s="211"/>
      <c r="J890" s="211"/>
      <c r="K890" s="211"/>
    </row>
    <row r="891" spans="2:11">
      <c r="B891" s="211"/>
      <c r="C891" s="336"/>
      <c r="D891" s="336"/>
      <c r="E891" s="211"/>
      <c r="F891" s="211"/>
      <c r="G891" s="211"/>
      <c r="H891" s="211"/>
      <c r="I891" s="338"/>
      <c r="J891" s="338"/>
      <c r="K891" s="271"/>
    </row>
    <row r="892" spans="2:11">
      <c r="B892" s="211"/>
      <c r="C892" s="333"/>
      <c r="D892" s="333"/>
      <c r="E892" s="219"/>
      <c r="F892" s="220"/>
      <c r="G892" s="211"/>
      <c r="H892" s="211"/>
      <c r="I892" s="211"/>
      <c r="J892" s="211"/>
      <c r="K892" s="211"/>
    </row>
    <row r="893" spans="2:11">
      <c r="B893" s="221"/>
      <c r="C893" s="222"/>
      <c r="D893" s="223"/>
      <c r="E893" s="223"/>
      <c r="F893" s="223"/>
      <c r="G893" s="334"/>
      <c r="H893" s="334"/>
      <c r="I893" s="335"/>
      <c r="J893" s="335"/>
      <c r="K893" s="270"/>
    </row>
    <row r="894" spans="2:11">
      <c r="B894" s="211"/>
      <c r="C894" s="211"/>
      <c r="D894" s="211"/>
      <c r="E894" s="211"/>
      <c r="F894" s="211"/>
      <c r="G894" s="211"/>
      <c r="H894" s="211"/>
      <c r="I894" s="211"/>
      <c r="J894" s="211"/>
      <c r="K894" s="211"/>
    </row>
    <row r="895" spans="2:11">
      <c r="B895" s="217"/>
      <c r="C895" s="340"/>
      <c r="D895" s="340"/>
      <c r="E895" s="340"/>
      <c r="F895" s="340"/>
      <c r="G895" s="340"/>
      <c r="H895" s="340"/>
      <c r="I895" s="340"/>
      <c r="J895" s="340"/>
      <c r="K895" s="340"/>
    </row>
    <row r="896" spans="2:11">
      <c r="B896" s="341"/>
      <c r="C896" s="341"/>
      <c r="D896" s="341"/>
      <c r="E896" s="218"/>
      <c r="F896" s="218"/>
      <c r="G896" s="334"/>
      <c r="H896" s="334"/>
      <c r="I896" s="342"/>
      <c r="J896" s="342"/>
      <c r="K896" s="273"/>
    </row>
    <row r="897" spans="2:11">
      <c r="B897" s="211"/>
      <c r="C897" s="336"/>
      <c r="D897" s="336"/>
      <c r="E897" s="211"/>
      <c r="F897" s="211"/>
      <c r="G897" s="211"/>
      <c r="H897" s="211"/>
      <c r="I897" s="337"/>
      <c r="J897" s="337"/>
      <c r="K897" s="272"/>
    </row>
    <row r="898" spans="2:11">
      <c r="B898" s="211"/>
      <c r="C898" s="211"/>
      <c r="D898" s="211"/>
      <c r="E898" s="211"/>
      <c r="F898" s="211"/>
      <c r="G898" s="211"/>
      <c r="H898" s="211"/>
      <c r="I898" s="211"/>
      <c r="J898" s="211"/>
      <c r="K898" s="211"/>
    </row>
    <row r="899" spans="2:11">
      <c r="B899" s="211"/>
      <c r="C899" s="336"/>
      <c r="D899" s="336"/>
      <c r="E899" s="211"/>
      <c r="F899" s="211"/>
      <c r="G899" s="211"/>
      <c r="H899" s="211"/>
      <c r="I899" s="337"/>
      <c r="J899" s="337"/>
      <c r="K899" s="272"/>
    </row>
    <row r="900" spans="2:11">
      <c r="B900" s="211"/>
      <c r="C900" s="211"/>
      <c r="D900" s="211"/>
      <c r="E900" s="211"/>
      <c r="F900" s="211"/>
      <c r="G900" s="211"/>
      <c r="H900" s="211"/>
      <c r="I900" s="211"/>
      <c r="J900" s="211"/>
      <c r="K900" s="211"/>
    </row>
    <row r="901" spans="2:11">
      <c r="B901" s="211"/>
      <c r="C901" s="336"/>
      <c r="D901" s="336"/>
      <c r="E901" s="211"/>
      <c r="F901" s="211"/>
      <c r="G901" s="211"/>
      <c r="H901" s="211"/>
      <c r="I901" s="337"/>
      <c r="J901" s="337"/>
      <c r="K901" s="272"/>
    </row>
    <row r="902" spans="2:11">
      <c r="B902" s="211"/>
      <c r="C902" s="211"/>
      <c r="D902" s="211"/>
      <c r="E902" s="211"/>
      <c r="F902" s="211"/>
      <c r="G902" s="211"/>
      <c r="H902" s="211"/>
      <c r="I902" s="211"/>
      <c r="J902" s="211"/>
      <c r="K902" s="211"/>
    </row>
    <row r="903" spans="2:11">
      <c r="B903" s="211"/>
      <c r="C903" s="336"/>
      <c r="D903" s="336"/>
      <c r="E903" s="211"/>
      <c r="F903" s="211"/>
      <c r="G903" s="211"/>
      <c r="H903" s="211"/>
      <c r="I903" s="338"/>
      <c r="J903" s="338"/>
      <c r="K903" s="271"/>
    </row>
    <row r="904" spans="2:11">
      <c r="B904" s="211"/>
      <c r="C904" s="333"/>
      <c r="D904" s="333"/>
      <c r="E904" s="219"/>
      <c r="F904" s="220"/>
      <c r="G904" s="211"/>
      <c r="H904" s="211"/>
      <c r="I904" s="211"/>
      <c r="J904" s="211"/>
      <c r="K904" s="211"/>
    </row>
    <row r="905" spans="2:11">
      <c r="B905" s="211"/>
      <c r="C905" s="336"/>
      <c r="D905" s="336"/>
      <c r="E905" s="211"/>
      <c r="F905" s="211"/>
      <c r="G905" s="211"/>
      <c r="H905" s="211"/>
      <c r="I905" s="338"/>
      <c r="J905" s="338"/>
      <c r="K905" s="271"/>
    </row>
    <row r="906" spans="2:11">
      <c r="B906" s="211"/>
      <c r="C906" s="333"/>
      <c r="D906" s="333"/>
      <c r="E906" s="219"/>
      <c r="F906" s="220"/>
      <c r="G906" s="211"/>
      <c r="H906" s="211"/>
      <c r="I906" s="211"/>
      <c r="J906" s="211"/>
      <c r="K906" s="211"/>
    </row>
    <row r="907" spans="2:11">
      <c r="B907" s="211"/>
      <c r="C907" s="336"/>
      <c r="D907" s="336"/>
      <c r="E907" s="211"/>
      <c r="F907" s="211"/>
      <c r="G907" s="211"/>
      <c r="H907" s="211"/>
      <c r="I907" s="338"/>
      <c r="J907" s="338"/>
      <c r="K907" s="271"/>
    </row>
    <row r="908" spans="2:11">
      <c r="B908" s="211"/>
      <c r="C908" s="333"/>
      <c r="D908" s="333"/>
      <c r="E908" s="219"/>
      <c r="F908" s="220"/>
      <c r="G908" s="211"/>
      <c r="H908" s="211"/>
      <c r="I908" s="211"/>
      <c r="J908" s="211"/>
      <c r="K908" s="211"/>
    </row>
    <row r="909" spans="2:11">
      <c r="B909" s="211"/>
      <c r="C909" s="336"/>
      <c r="D909" s="336"/>
      <c r="E909" s="211"/>
      <c r="F909" s="211"/>
      <c r="G909" s="211"/>
      <c r="H909" s="211"/>
      <c r="I909" s="338"/>
      <c r="J909" s="338"/>
      <c r="K909" s="271"/>
    </row>
    <row r="910" spans="2:11">
      <c r="B910" s="211"/>
      <c r="C910" s="333"/>
      <c r="D910" s="333"/>
      <c r="E910" s="219"/>
      <c r="F910" s="220"/>
      <c r="G910" s="211"/>
      <c r="H910" s="211"/>
      <c r="I910" s="211"/>
      <c r="J910" s="211"/>
      <c r="K910" s="211"/>
    </row>
    <row r="911" spans="2:11">
      <c r="B911" s="211"/>
      <c r="C911" s="336"/>
      <c r="D911" s="336"/>
      <c r="E911" s="211"/>
      <c r="F911" s="211"/>
      <c r="G911" s="211"/>
      <c r="H911" s="211"/>
      <c r="I911" s="338"/>
      <c r="J911" s="338"/>
      <c r="K911" s="271"/>
    </row>
    <row r="912" spans="2:11">
      <c r="B912" s="211"/>
      <c r="C912" s="333"/>
      <c r="D912" s="333"/>
      <c r="E912" s="219"/>
      <c r="F912" s="220"/>
      <c r="G912" s="211"/>
      <c r="H912" s="211"/>
      <c r="I912" s="211"/>
      <c r="J912" s="211"/>
      <c r="K912" s="211"/>
    </row>
    <row r="913" spans="2:11">
      <c r="B913" s="211"/>
      <c r="C913" s="336"/>
      <c r="D913" s="336"/>
      <c r="E913" s="211"/>
      <c r="F913" s="211"/>
      <c r="G913" s="211"/>
      <c r="H913" s="211"/>
      <c r="I913" s="338"/>
      <c r="J913" s="338"/>
      <c r="K913" s="271"/>
    </row>
    <row r="914" spans="2:11">
      <c r="B914" s="211"/>
      <c r="C914" s="333"/>
      <c r="D914" s="333"/>
      <c r="E914" s="219"/>
      <c r="F914" s="220"/>
      <c r="G914" s="211"/>
      <c r="H914" s="211"/>
      <c r="I914" s="211"/>
      <c r="J914" s="211"/>
      <c r="K914" s="211"/>
    </row>
    <row r="915" spans="2:11">
      <c r="B915" s="221"/>
      <c r="C915" s="222"/>
      <c r="D915" s="223"/>
      <c r="E915" s="223"/>
      <c r="F915" s="223"/>
      <c r="G915" s="334"/>
      <c r="H915" s="334"/>
      <c r="I915" s="335"/>
      <c r="J915" s="335"/>
      <c r="K915" s="270"/>
    </row>
    <row r="916" spans="2:11">
      <c r="B916" s="211"/>
      <c r="C916" s="211"/>
      <c r="D916" s="211"/>
      <c r="E916" s="211"/>
      <c r="F916" s="211"/>
      <c r="G916" s="211"/>
      <c r="H916" s="211"/>
      <c r="I916" s="211"/>
      <c r="J916" s="211"/>
      <c r="K916" s="211"/>
    </row>
    <row r="917" spans="2:11">
      <c r="B917" s="217"/>
      <c r="C917" s="340"/>
      <c r="D917" s="340"/>
      <c r="E917" s="340"/>
      <c r="F917" s="340"/>
      <c r="G917" s="340"/>
      <c r="H917" s="340"/>
      <c r="I917" s="340"/>
      <c r="J917" s="340"/>
      <c r="K917" s="340"/>
    </row>
    <row r="918" spans="2:11">
      <c r="B918" s="341"/>
      <c r="C918" s="341"/>
      <c r="D918" s="341"/>
      <c r="E918" s="218"/>
      <c r="F918" s="218"/>
      <c r="G918" s="334"/>
      <c r="H918" s="334"/>
      <c r="I918" s="342"/>
      <c r="J918" s="342"/>
      <c r="K918" s="273"/>
    </row>
    <row r="919" spans="2:11">
      <c r="B919" s="211"/>
      <c r="C919" s="336"/>
      <c r="D919" s="336"/>
      <c r="E919" s="211"/>
      <c r="F919" s="211"/>
      <c r="G919" s="211"/>
      <c r="H919" s="211"/>
      <c r="I919" s="337"/>
      <c r="J919" s="337"/>
      <c r="K919" s="272"/>
    </row>
    <row r="920" spans="2:11">
      <c r="B920" s="211"/>
      <c r="C920" s="211"/>
      <c r="D920" s="211"/>
      <c r="E920" s="211"/>
      <c r="F920" s="211"/>
      <c r="G920" s="211"/>
      <c r="H920" s="211"/>
      <c r="I920" s="211"/>
      <c r="J920" s="211"/>
      <c r="K920" s="211"/>
    </row>
    <row r="921" spans="2:11">
      <c r="B921" s="211"/>
      <c r="C921" s="336"/>
      <c r="D921" s="336"/>
      <c r="E921" s="211"/>
      <c r="F921" s="211"/>
      <c r="G921" s="211"/>
      <c r="H921" s="211"/>
      <c r="I921" s="343"/>
      <c r="J921" s="343"/>
      <c r="K921" s="272"/>
    </row>
    <row r="922" spans="2:11">
      <c r="B922" s="211"/>
      <c r="C922" s="211"/>
      <c r="D922" s="211"/>
      <c r="E922" s="211"/>
      <c r="F922" s="211"/>
      <c r="G922" s="211"/>
      <c r="H922" s="211"/>
      <c r="I922" s="211"/>
      <c r="J922" s="211"/>
      <c r="K922" s="211"/>
    </row>
    <row r="923" spans="2:11">
      <c r="B923" s="211"/>
      <c r="C923" s="336"/>
      <c r="D923" s="336"/>
      <c r="E923" s="211"/>
      <c r="F923" s="211"/>
      <c r="G923" s="211"/>
      <c r="H923" s="211"/>
      <c r="I923" s="338"/>
      <c r="J923" s="338"/>
      <c r="K923" s="274"/>
    </row>
    <row r="924" spans="2:11">
      <c r="B924" s="211"/>
      <c r="C924" s="333"/>
      <c r="D924" s="333"/>
      <c r="E924" s="219"/>
      <c r="F924" s="220"/>
      <c r="G924" s="211"/>
      <c r="H924" s="211"/>
      <c r="I924" s="211"/>
      <c r="J924" s="211"/>
      <c r="K924" s="211"/>
    </row>
    <row r="925" spans="2:11">
      <c r="B925" s="211"/>
      <c r="C925" s="336"/>
      <c r="D925" s="336"/>
      <c r="E925" s="211"/>
      <c r="F925" s="211"/>
      <c r="G925" s="211"/>
      <c r="H925" s="211"/>
      <c r="I925" s="338"/>
      <c r="J925" s="338"/>
      <c r="K925" s="271"/>
    </row>
    <row r="926" spans="2:11">
      <c r="B926" s="211"/>
      <c r="C926" s="333"/>
      <c r="D926" s="333"/>
      <c r="E926" s="219"/>
      <c r="F926" s="220"/>
      <c r="G926" s="211"/>
      <c r="H926" s="211"/>
      <c r="I926" s="211"/>
      <c r="J926" s="211"/>
      <c r="K926" s="211"/>
    </row>
    <row r="927" spans="2:11">
      <c r="B927" s="211"/>
      <c r="C927" s="336"/>
      <c r="D927" s="336"/>
      <c r="E927" s="211"/>
      <c r="F927" s="211"/>
      <c r="G927" s="211"/>
      <c r="H927" s="211"/>
      <c r="I927" s="338"/>
      <c r="J927" s="338"/>
      <c r="K927" s="271"/>
    </row>
    <row r="928" spans="2:11">
      <c r="B928" s="211"/>
      <c r="C928" s="333"/>
      <c r="D928" s="333"/>
      <c r="E928" s="219"/>
      <c r="F928" s="220"/>
      <c r="G928" s="211"/>
      <c r="H928" s="211"/>
      <c r="I928" s="211"/>
      <c r="J928" s="211"/>
      <c r="K928" s="211"/>
    </row>
    <row r="929" spans="2:11">
      <c r="B929" s="221"/>
      <c r="C929" s="222"/>
      <c r="D929" s="223"/>
      <c r="E929" s="223"/>
      <c r="F929" s="223"/>
      <c r="G929" s="334"/>
      <c r="H929" s="334"/>
      <c r="I929" s="335"/>
      <c r="J929" s="335"/>
      <c r="K929" s="270"/>
    </row>
    <row r="930" spans="2:11">
      <c r="B930" s="211"/>
      <c r="C930" s="211"/>
      <c r="D930" s="211"/>
      <c r="E930" s="211"/>
      <c r="F930" s="211"/>
      <c r="G930" s="211"/>
      <c r="H930" s="211"/>
      <c r="I930" s="211"/>
      <c r="J930" s="211"/>
      <c r="K930" s="211"/>
    </row>
    <row r="931" spans="2:11">
      <c r="B931" s="217"/>
      <c r="C931" s="340"/>
      <c r="D931" s="340"/>
      <c r="E931" s="340"/>
      <c r="F931" s="340"/>
      <c r="G931" s="340"/>
      <c r="H931" s="340"/>
      <c r="I931" s="340"/>
      <c r="J931" s="340"/>
      <c r="K931" s="340"/>
    </row>
    <row r="932" spans="2:11">
      <c r="B932" s="341"/>
      <c r="C932" s="341"/>
      <c r="D932" s="341"/>
      <c r="E932" s="218"/>
      <c r="F932" s="218"/>
      <c r="G932" s="334"/>
      <c r="H932" s="334"/>
      <c r="I932" s="342"/>
      <c r="J932" s="342"/>
      <c r="K932" s="273"/>
    </row>
    <row r="933" spans="2:11">
      <c r="B933" s="211"/>
      <c r="C933" s="336"/>
      <c r="D933" s="336"/>
      <c r="E933" s="211"/>
      <c r="F933" s="211"/>
      <c r="G933" s="211"/>
      <c r="H933" s="211"/>
      <c r="I933" s="337"/>
      <c r="J933" s="337"/>
      <c r="K933" s="272"/>
    </row>
    <row r="934" spans="2:11">
      <c r="B934" s="211"/>
      <c r="C934" s="211"/>
      <c r="D934" s="211"/>
      <c r="E934" s="211"/>
      <c r="F934" s="211"/>
      <c r="G934" s="211"/>
      <c r="H934" s="211"/>
      <c r="I934" s="211"/>
      <c r="J934" s="211"/>
      <c r="K934" s="211"/>
    </row>
    <row r="935" spans="2:11">
      <c r="B935" s="211"/>
      <c r="C935" s="336"/>
      <c r="D935" s="336"/>
      <c r="E935" s="211"/>
      <c r="F935" s="211"/>
      <c r="G935" s="211"/>
      <c r="H935" s="211"/>
      <c r="I935" s="338"/>
      <c r="J935" s="338"/>
      <c r="K935" s="271"/>
    </row>
    <row r="936" spans="2:11">
      <c r="B936" s="211"/>
      <c r="C936" s="333"/>
      <c r="D936" s="333"/>
      <c r="E936" s="219"/>
      <c r="F936" s="220"/>
      <c r="G936" s="211"/>
      <c r="H936" s="211"/>
      <c r="I936" s="211"/>
      <c r="J936" s="211"/>
      <c r="K936" s="211"/>
    </row>
    <row r="937" spans="2:11">
      <c r="B937" s="221"/>
      <c r="C937" s="222"/>
      <c r="D937" s="223"/>
      <c r="E937" s="223"/>
      <c r="F937" s="223"/>
      <c r="G937" s="334"/>
      <c r="H937" s="334"/>
      <c r="I937" s="335"/>
      <c r="J937" s="335"/>
      <c r="K937" s="270"/>
    </row>
    <row r="938" spans="2:11">
      <c r="B938" s="211"/>
      <c r="C938" s="211"/>
      <c r="D938" s="211"/>
      <c r="E938" s="211"/>
      <c r="F938" s="211"/>
      <c r="G938" s="211"/>
      <c r="H938" s="211"/>
      <c r="I938" s="211"/>
      <c r="J938" s="211"/>
      <c r="K938" s="211"/>
    </row>
    <row r="939" spans="2:11">
      <c r="B939" s="217"/>
      <c r="C939" s="340"/>
      <c r="D939" s="340"/>
      <c r="E939" s="340"/>
      <c r="F939" s="340"/>
      <c r="G939" s="340"/>
      <c r="H939" s="340"/>
      <c r="I939" s="340"/>
      <c r="J939" s="340"/>
      <c r="K939" s="340"/>
    </row>
    <row r="940" spans="2:11">
      <c r="B940" s="341"/>
      <c r="C940" s="341"/>
      <c r="D940" s="341"/>
      <c r="E940" s="218"/>
      <c r="F940" s="218"/>
      <c r="G940" s="334"/>
      <c r="H940" s="334"/>
      <c r="I940" s="342"/>
      <c r="J940" s="342"/>
      <c r="K940" s="273"/>
    </row>
    <row r="941" spans="2:11">
      <c r="B941" s="211"/>
      <c r="C941" s="336"/>
      <c r="D941" s="336"/>
      <c r="E941" s="211"/>
      <c r="F941" s="211"/>
      <c r="G941" s="211"/>
      <c r="H941" s="211"/>
      <c r="I941" s="337"/>
      <c r="J941" s="337"/>
      <c r="K941" s="272"/>
    </row>
    <row r="942" spans="2:11">
      <c r="B942" s="211"/>
      <c r="C942" s="211"/>
      <c r="D942" s="211"/>
      <c r="E942" s="211"/>
      <c r="F942" s="211"/>
      <c r="G942" s="211"/>
      <c r="H942" s="211"/>
      <c r="I942" s="211"/>
      <c r="J942" s="211"/>
      <c r="K942" s="211"/>
    </row>
    <row r="943" spans="2:11">
      <c r="B943" s="211"/>
      <c r="C943" s="336"/>
      <c r="D943" s="336"/>
      <c r="E943" s="211"/>
      <c r="F943" s="211"/>
      <c r="G943" s="211"/>
      <c r="H943" s="211"/>
      <c r="I943" s="338"/>
      <c r="J943" s="338"/>
      <c r="K943" s="271"/>
    </row>
    <row r="944" spans="2:11">
      <c r="B944" s="211"/>
      <c r="C944" s="333"/>
      <c r="D944" s="333"/>
      <c r="E944" s="219"/>
      <c r="F944" s="220"/>
      <c r="G944" s="211"/>
      <c r="H944" s="211"/>
      <c r="I944" s="211"/>
      <c r="J944" s="211"/>
      <c r="K944" s="211"/>
    </row>
    <row r="945" spans="2:11">
      <c r="B945" s="221"/>
      <c r="C945" s="222"/>
      <c r="D945" s="223"/>
      <c r="E945" s="223"/>
      <c r="F945" s="223"/>
      <c r="G945" s="334"/>
      <c r="H945" s="334"/>
      <c r="I945" s="335"/>
      <c r="J945" s="335"/>
      <c r="K945" s="270"/>
    </row>
    <row r="946" spans="2:11">
      <c r="B946" s="211"/>
      <c r="C946" s="211"/>
      <c r="D946" s="211"/>
      <c r="E946" s="211"/>
      <c r="F946" s="211"/>
      <c r="G946" s="211"/>
      <c r="H946" s="211"/>
      <c r="I946" s="211"/>
      <c r="J946" s="211"/>
      <c r="K946" s="211"/>
    </row>
    <row r="947" spans="2:11">
      <c r="B947" s="217"/>
      <c r="C947" s="340"/>
      <c r="D947" s="340"/>
      <c r="E947" s="340"/>
      <c r="F947" s="340"/>
      <c r="G947" s="340"/>
      <c r="H947" s="340"/>
      <c r="I947" s="340"/>
      <c r="J947" s="340"/>
      <c r="K947" s="340"/>
    </row>
    <row r="948" spans="2:11">
      <c r="B948" s="341"/>
      <c r="C948" s="341"/>
      <c r="D948" s="341"/>
      <c r="E948" s="218"/>
      <c r="F948" s="218"/>
      <c r="G948" s="334"/>
      <c r="H948" s="334"/>
      <c r="I948" s="342"/>
      <c r="J948" s="342"/>
      <c r="K948" s="273"/>
    </row>
    <row r="949" spans="2:11">
      <c r="B949" s="211"/>
      <c r="C949" s="336"/>
      <c r="D949" s="336"/>
      <c r="E949" s="211"/>
      <c r="F949" s="211"/>
      <c r="G949" s="211"/>
      <c r="H949" s="211"/>
      <c r="I949" s="337"/>
      <c r="J949" s="337"/>
      <c r="K949" s="272"/>
    </row>
    <row r="950" spans="2:11">
      <c r="B950" s="211"/>
      <c r="C950" s="211"/>
      <c r="D950" s="211"/>
      <c r="E950" s="211"/>
      <c r="F950" s="211"/>
      <c r="G950" s="211"/>
      <c r="H950" s="211"/>
      <c r="I950" s="211"/>
      <c r="J950" s="211"/>
      <c r="K950" s="211"/>
    </row>
    <row r="951" spans="2:11">
      <c r="B951" s="211"/>
      <c r="C951" s="336"/>
      <c r="D951" s="336"/>
      <c r="E951" s="211"/>
      <c r="F951" s="211"/>
      <c r="G951" s="211"/>
      <c r="H951" s="211"/>
      <c r="I951" s="337"/>
      <c r="J951" s="337"/>
      <c r="K951" s="272"/>
    </row>
    <row r="952" spans="2:11">
      <c r="B952" s="211"/>
      <c r="C952" s="211"/>
      <c r="D952" s="211"/>
      <c r="E952" s="211"/>
      <c r="F952" s="211"/>
      <c r="G952" s="211"/>
      <c r="H952" s="211"/>
      <c r="I952" s="211"/>
      <c r="J952" s="211"/>
      <c r="K952" s="211"/>
    </row>
    <row r="953" spans="2:11">
      <c r="B953" s="211"/>
      <c r="C953" s="336"/>
      <c r="D953" s="336"/>
      <c r="E953" s="211"/>
      <c r="F953" s="211"/>
      <c r="G953" s="211"/>
      <c r="H953" s="211"/>
      <c r="I953" s="337"/>
      <c r="J953" s="337"/>
      <c r="K953" s="272"/>
    </row>
    <row r="954" spans="2:11">
      <c r="B954" s="211"/>
      <c r="C954" s="211"/>
      <c r="D954" s="211"/>
      <c r="E954" s="211"/>
      <c r="F954" s="211"/>
      <c r="G954" s="211"/>
      <c r="H954" s="211"/>
      <c r="I954" s="211"/>
      <c r="J954" s="211"/>
      <c r="K954" s="211"/>
    </row>
    <row r="955" spans="2:11">
      <c r="B955" s="211"/>
      <c r="C955" s="336"/>
      <c r="D955" s="336"/>
      <c r="E955" s="211"/>
      <c r="F955" s="211"/>
      <c r="G955" s="211"/>
      <c r="H955" s="211"/>
      <c r="I955" s="338"/>
      <c r="J955" s="338"/>
      <c r="K955" s="271"/>
    </row>
    <row r="956" spans="2:11">
      <c r="B956" s="211"/>
      <c r="C956" s="333"/>
      <c r="D956" s="333"/>
      <c r="E956" s="219"/>
      <c r="F956" s="220"/>
      <c r="G956" s="211"/>
      <c r="H956" s="211"/>
      <c r="I956" s="211"/>
      <c r="J956" s="211"/>
      <c r="K956" s="211"/>
    </row>
    <row r="957" spans="2:11">
      <c r="B957" s="211"/>
      <c r="C957" s="336"/>
      <c r="D957" s="336"/>
      <c r="E957" s="211"/>
      <c r="F957" s="211"/>
      <c r="G957" s="211"/>
      <c r="H957" s="211"/>
      <c r="I957" s="338"/>
      <c r="J957" s="338"/>
      <c r="K957" s="271"/>
    </row>
    <row r="958" spans="2:11">
      <c r="B958" s="211"/>
      <c r="C958" s="333"/>
      <c r="D958" s="333"/>
      <c r="E958" s="219"/>
      <c r="F958" s="220"/>
      <c r="G958" s="211"/>
      <c r="H958" s="211"/>
      <c r="I958" s="211"/>
      <c r="J958" s="211"/>
      <c r="K958" s="211"/>
    </row>
    <row r="959" spans="2:11">
      <c r="B959" s="211"/>
      <c r="C959" s="336"/>
      <c r="D959" s="336"/>
      <c r="E959" s="211"/>
      <c r="F959" s="211"/>
      <c r="G959" s="211"/>
      <c r="H959" s="211"/>
      <c r="I959" s="338"/>
      <c r="J959" s="338"/>
      <c r="K959" s="271"/>
    </row>
    <row r="960" spans="2:11">
      <c r="B960" s="211"/>
      <c r="C960" s="333"/>
      <c r="D960" s="333"/>
      <c r="E960" s="219"/>
      <c r="F960" s="220"/>
      <c r="G960" s="211"/>
      <c r="H960" s="211"/>
      <c r="I960" s="211"/>
      <c r="J960" s="211"/>
      <c r="K960" s="211"/>
    </row>
    <row r="961" spans="2:11">
      <c r="B961" s="221"/>
      <c r="C961" s="222"/>
      <c r="D961" s="223"/>
      <c r="E961" s="223"/>
      <c r="F961" s="223"/>
      <c r="G961" s="334"/>
      <c r="H961" s="334"/>
      <c r="I961" s="335"/>
      <c r="J961" s="335"/>
      <c r="K961" s="270"/>
    </row>
    <row r="962" spans="2:11">
      <c r="B962" s="211"/>
      <c r="C962" s="211"/>
      <c r="D962" s="211"/>
      <c r="E962" s="211"/>
      <c r="F962" s="211"/>
      <c r="G962" s="211"/>
      <c r="H962" s="211"/>
      <c r="I962" s="211"/>
      <c r="J962" s="211"/>
      <c r="K962" s="211"/>
    </row>
    <row r="963" spans="2:11">
      <c r="B963" s="217"/>
      <c r="C963" s="340"/>
      <c r="D963" s="340"/>
      <c r="E963" s="340"/>
      <c r="F963" s="340"/>
      <c r="G963" s="340"/>
      <c r="H963" s="340"/>
      <c r="I963" s="340"/>
      <c r="J963" s="340"/>
      <c r="K963" s="340"/>
    </row>
    <row r="964" spans="2:11">
      <c r="B964" s="341"/>
      <c r="C964" s="341"/>
      <c r="D964" s="341"/>
      <c r="E964" s="218"/>
      <c r="F964" s="218"/>
      <c r="G964" s="334"/>
      <c r="H964" s="334"/>
      <c r="I964" s="342"/>
      <c r="J964" s="342"/>
      <c r="K964" s="273"/>
    </row>
    <row r="965" spans="2:11">
      <c r="B965" s="211"/>
      <c r="C965" s="336"/>
      <c r="D965" s="336"/>
      <c r="E965" s="211"/>
      <c r="F965" s="211"/>
      <c r="G965" s="211"/>
      <c r="H965" s="211"/>
      <c r="I965" s="337"/>
      <c r="J965" s="337"/>
      <c r="K965" s="272"/>
    </row>
    <row r="966" spans="2:11">
      <c r="B966" s="211"/>
      <c r="C966" s="211"/>
      <c r="D966" s="211"/>
      <c r="E966" s="211"/>
      <c r="F966" s="211"/>
      <c r="G966" s="211"/>
      <c r="H966" s="211"/>
      <c r="I966" s="211"/>
      <c r="J966" s="211"/>
      <c r="K966" s="211"/>
    </row>
    <row r="967" spans="2:11">
      <c r="B967" s="211"/>
      <c r="C967" s="336"/>
      <c r="D967" s="336"/>
      <c r="E967" s="211"/>
      <c r="F967" s="211"/>
      <c r="G967" s="211"/>
      <c r="H967" s="211"/>
      <c r="I967" s="337"/>
      <c r="J967" s="337"/>
      <c r="K967" s="272"/>
    </row>
    <row r="968" spans="2:11">
      <c r="B968" s="211"/>
      <c r="C968" s="211"/>
      <c r="D968" s="211"/>
      <c r="E968" s="211"/>
      <c r="F968" s="211"/>
      <c r="G968" s="211"/>
      <c r="H968" s="211"/>
      <c r="I968" s="211"/>
      <c r="J968" s="211"/>
      <c r="K968" s="211"/>
    </row>
    <row r="969" spans="2:11">
      <c r="B969" s="211"/>
      <c r="C969" s="336"/>
      <c r="D969" s="336"/>
      <c r="E969" s="211"/>
      <c r="F969" s="211"/>
      <c r="G969" s="211"/>
      <c r="H969" s="211"/>
      <c r="I969" s="338"/>
      <c r="J969" s="338"/>
      <c r="K969" s="271"/>
    </row>
    <row r="970" spans="2:11">
      <c r="B970" s="211"/>
      <c r="C970" s="333"/>
      <c r="D970" s="333"/>
      <c r="E970" s="219"/>
      <c r="F970" s="220"/>
      <c r="G970" s="211"/>
      <c r="H970" s="211"/>
      <c r="I970" s="211"/>
      <c r="J970" s="211"/>
      <c r="K970" s="211"/>
    </row>
    <row r="971" spans="2:11">
      <c r="B971" s="211"/>
      <c r="C971" s="336"/>
      <c r="D971" s="336"/>
      <c r="E971" s="211"/>
      <c r="F971" s="211"/>
      <c r="G971" s="211"/>
      <c r="H971" s="211"/>
      <c r="I971" s="338"/>
      <c r="J971" s="338"/>
      <c r="K971" s="271"/>
    </row>
    <row r="972" spans="2:11">
      <c r="B972" s="211"/>
      <c r="C972" s="333"/>
      <c r="D972" s="333"/>
      <c r="E972" s="219"/>
      <c r="F972" s="220"/>
      <c r="G972" s="211"/>
      <c r="H972" s="211"/>
      <c r="I972" s="211"/>
      <c r="J972" s="211"/>
      <c r="K972" s="211"/>
    </row>
    <row r="973" spans="2:11">
      <c r="B973" s="221"/>
      <c r="C973" s="222"/>
      <c r="D973" s="223"/>
      <c r="E973" s="223"/>
      <c r="F973" s="223"/>
      <c r="G973" s="334"/>
      <c r="H973" s="334"/>
      <c r="I973" s="335"/>
      <c r="J973" s="335"/>
      <c r="K973" s="270"/>
    </row>
    <row r="974" spans="2:11">
      <c r="B974" s="211"/>
      <c r="C974" s="211"/>
      <c r="D974" s="211"/>
      <c r="E974" s="211"/>
      <c r="F974" s="211"/>
      <c r="G974" s="211"/>
      <c r="H974" s="211"/>
      <c r="I974" s="211"/>
      <c r="J974" s="211"/>
      <c r="K974" s="211"/>
    </row>
    <row r="975" spans="2:11">
      <c r="B975" s="217"/>
      <c r="C975" s="340"/>
      <c r="D975" s="340"/>
      <c r="E975" s="340"/>
      <c r="F975" s="340"/>
      <c r="G975" s="340"/>
      <c r="H975" s="340"/>
      <c r="I975" s="340"/>
      <c r="J975" s="340"/>
      <c r="K975" s="340"/>
    </row>
    <row r="976" spans="2:11">
      <c r="B976" s="341"/>
      <c r="C976" s="341"/>
      <c r="D976" s="341"/>
      <c r="E976" s="218"/>
      <c r="F976" s="218"/>
      <c r="G976" s="334"/>
      <c r="H976" s="334"/>
      <c r="I976" s="342"/>
      <c r="J976" s="342"/>
      <c r="K976" s="273"/>
    </row>
    <row r="977" spans="2:11">
      <c r="B977" s="211"/>
      <c r="C977" s="336"/>
      <c r="D977" s="336"/>
      <c r="E977" s="211"/>
      <c r="F977" s="211"/>
      <c r="G977" s="211"/>
      <c r="H977" s="211"/>
      <c r="I977" s="337"/>
      <c r="J977" s="337"/>
      <c r="K977" s="272"/>
    </row>
    <row r="978" spans="2:11">
      <c r="B978" s="211"/>
      <c r="C978" s="211"/>
      <c r="D978" s="211"/>
      <c r="E978" s="211"/>
      <c r="F978" s="211"/>
      <c r="G978" s="211"/>
      <c r="H978" s="211"/>
      <c r="I978" s="211"/>
      <c r="J978" s="211"/>
      <c r="K978" s="211"/>
    </row>
    <row r="979" spans="2:11">
      <c r="B979" s="211"/>
      <c r="C979" s="336"/>
      <c r="D979" s="336"/>
      <c r="E979" s="211"/>
      <c r="F979" s="211"/>
      <c r="G979" s="211"/>
      <c r="H979" s="211"/>
      <c r="I979" s="338"/>
      <c r="J979" s="338"/>
      <c r="K979" s="271"/>
    </row>
    <row r="980" spans="2:11">
      <c r="B980" s="211"/>
      <c r="C980" s="333"/>
      <c r="D980" s="333"/>
      <c r="E980" s="219"/>
      <c r="F980" s="220"/>
      <c r="G980" s="211"/>
      <c r="H980" s="211"/>
      <c r="I980" s="211"/>
      <c r="J980" s="211"/>
      <c r="K980" s="211"/>
    </row>
    <row r="981" spans="2:11">
      <c r="B981" s="211"/>
      <c r="C981" s="336"/>
      <c r="D981" s="336"/>
      <c r="E981" s="211"/>
      <c r="F981" s="211"/>
      <c r="G981" s="211"/>
      <c r="H981" s="211"/>
      <c r="I981" s="338"/>
      <c r="J981" s="338"/>
      <c r="K981" s="271"/>
    </row>
    <row r="982" spans="2:11">
      <c r="B982" s="211"/>
      <c r="C982" s="333"/>
      <c r="D982" s="333"/>
      <c r="E982" s="219"/>
      <c r="F982" s="220"/>
      <c r="G982" s="211"/>
      <c r="H982" s="211"/>
      <c r="I982" s="211"/>
      <c r="J982" s="211"/>
      <c r="K982" s="211"/>
    </row>
    <row r="983" spans="2:11">
      <c r="B983" s="221"/>
      <c r="C983" s="222"/>
      <c r="D983" s="223"/>
      <c r="E983" s="223"/>
      <c r="F983" s="223"/>
      <c r="G983" s="334"/>
      <c r="H983" s="334"/>
      <c r="I983" s="335"/>
      <c r="J983" s="335"/>
      <c r="K983" s="270"/>
    </row>
    <row r="984" spans="2:11">
      <c r="B984" s="211"/>
      <c r="C984" s="211"/>
      <c r="D984" s="211"/>
      <c r="E984" s="211"/>
      <c r="F984" s="211"/>
      <c r="G984" s="211"/>
      <c r="H984" s="211"/>
      <c r="I984" s="211"/>
      <c r="J984" s="211"/>
      <c r="K984" s="211"/>
    </row>
    <row r="985" spans="2:11">
      <c r="B985" s="217"/>
      <c r="C985" s="340"/>
      <c r="D985" s="340"/>
      <c r="E985" s="340"/>
      <c r="F985" s="340"/>
      <c r="G985" s="340"/>
      <c r="H985" s="340"/>
      <c r="I985" s="340"/>
      <c r="J985" s="340"/>
      <c r="K985" s="340"/>
    </row>
    <row r="986" spans="2:11">
      <c r="B986" s="341"/>
      <c r="C986" s="341"/>
      <c r="D986" s="341"/>
      <c r="E986" s="218"/>
      <c r="F986" s="218"/>
      <c r="G986" s="334"/>
      <c r="H986" s="334"/>
      <c r="I986" s="342"/>
      <c r="J986" s="342"/>
      <c r="K986" s="273"/>
    </row>
    <row r="987" spans="2:11">
      <c r="B987" s="211"/>
      <c r="C987" s="336"/>
      <c r="D987" s="336"/>
      <c r="E987" s="211"/>
      <c r="F987" s="211"/>
      <c r="G987" s="211"/>
      <c r="H987" s="211"/>
      <c r="I987" s="337"/>
      <c r="J987" s="337"/>
      <c r="K987" s="272"/>
    </row>
    <row r="988" spans="2:11">
      <c r="B988" s="211"/>
      <c r="C988" s="211"/>
      <c r="D988" s="211"/>
      <c r="E988" s="211"/>
      <c r="F988" s="211"/>
      <c r="G988" s="211"/>
      <c r="H988" s="211"/>
      <c r="I988" s="211"/>
      <c r="J988" s="211"/>
      <c r="K988" s="211"/>
    </row>
    <row r="989" spans="2:11">
      <c r="B989" s="211"/>
      <c r="C989" s="336"/>
      <c r="D989" s="336"/>
      <c r="E989" s="211"/>
      <c r="F989" s="211"/>
      <c r="G989" s="211"/>
      <c r="H989" s="211"/>
      <c r="I989" s="337"/>
      <c r="J989" s="337"/>
      <c r="K989" s="272"/>
    </row>
    <row r="990" spans="2:11">
      <c r="B990" s="211"/>
      <c r="C990" s="211"/>
      <c r="D990" s="211"/>
      <c r="E990" s="211"/>
      <c r="F990" s="211"/>
      <c r="G990" s="211"/>
      <c r="H990" s="211"/>
      <c r="I990" s="211"/>
      <c r="J990" s="211"/>
      <c r="K990" s="211"/>
    </row>
    <row r="991" spans="2:11">
      <c r="B991" s="211"/>
      <c r="C991" s="336"/>
      <c r="D991" s="336"/>
      <c r="E991" s="211"/>
      <c r="F991" s="211"/>
      <c r="G991" s="211"/>
      <c r="H991" s="211"/>
      <c r="I991" s="338"/>
      <c r="J991" s="338"/>
      <c r="K991" s="271"/>
    </row>
    <row r="992" spans="2:11">
      <c r="B992" s="211"/>
      <c r="C992" s="333"/>
      <c r="D992" s="333"/>
      <c r="E992" s="219"/>
      <c r="F992" s="220"/>
      <c r="G992" s="211"/>
      <c r="H992" s="211"/>
      <c r="I992" s="211"/>
      <c r="J992" s="211"/>
      <c r="K992" s="211"/>
    </row>
    <row r="993" spans="2:11">
      <c r="B993" s="211"/>
      <c r="C993" s="336"/>
      <c r="D993" s="336"/>
      <c r="E993" s="211"/>
      <c r="F993" s="211"/>
      <c r="G993" s="211"/>
      <c r="H993" s="211"/>
      <c r="I993" s="338"/>
      <c r="J993" s="338"/>
      <c r="K993" s="271"/>
    </row>
    <row r="994" spans="2:11">
      <c r="B994" s="211"/>
      <c r="C994" s="333"/>
      <c r="D994" s="333"/>
      <c r="E994" s="219"/>
      <c r="F994" s="220"/>
      <c r="G994" s="211"/>
      <c r="H994" s="211"/>
      <c r="I994" s="211"/>
      <c r="J994" s="211"/>
      <c r="K994" s="211"/>
    </row>
    <row r="995" spans="2:11">
      <c r="B995" s="221"/>
      <c r="C995" s="222"/>
      <c r="D995" s="223"/>
      <c r="E995" s="223"/>
      <c r="F995" s="223"/>
      <c r="G995" s="334"/>
      <c r="H995" s="334"/>
      <c r="I995" s="335"/>
      <c r="J995" s="335"/>
      <c r="K995" s="270"/>
    </row>
    <row r="996" spans="2:11">
      <c r="B996" s="211"/>
      <c r="C996" s="211"/>
      <c r="D996" s="211"/>
      <c r="E996" s="211"/>
      <c r="F996" s="211"/>
      <c r="G996" s="211"/>
      <c r="H996" s="211"/>
      <c r="I996" s="211"/>
      <c r="J996" s="211"/>
      <c r="K996" s="211"/>
    </row>
    <row r="997" spans="2:11">
      <c r="B997" s="217"/>
      <c r="C997" s="340"/>
      <c r="D997" s="340"/>
      <c r="E997" s="340"/>
      <c r="F997" s="340"/>
      <c r="G997" s="340"/>
      <c r="H997" s="340"/>
      <c r="I997" s="340"/>
      <c r="J997" s="340"/>
      <c r="K997" s="340"/>
    </row>
    <row r="998" spans="2:11">
      <c r="B998" s="341"/>
      <c r="C998" s="341"/>
      <c r="D998" s="341"/>
      <c r="E998" s="218"/>
      <c r="F998" s="218"/>
      <c r="G998" s="334"/>
      <c r="H998" s="334"/>
      <c r="I998" s="342"/>
      <c r="J998" s="342"/>
      <c r="K998" s="273"/>
    </row>
    <row r="999" spans="2:11">
      <c r="B999" s="211"/>
      <c r="C999" s="336"/>
      <c r="D999" s="336"/>
      <c r="E999" s="211"/>
      <c r="F999" s="211"/>
      <c r="G999" s="211"/>
      <c r="H999" s="211"/>
      <c r="I999" s="337"/>
      <c r="J999" s="337"/>
      <c r="K999" s="272"/>
    </row>
    <row r="1000" spans="2:11">
      <c r="B1000" s="211"/>
      <c r="C1000" s="211"/>
      <c r="D1000" s="211"/>
      <c r="E1000" s="211"/>
      <c r="F1000" s="211"/>
      <c r="G1000" s="211"/>
      <c r="H1000" s="211"/>
      <c r="I1000" s="211"/>
      <c r="J1000" s="211"/>
      <c r="K1000" s="211"/>
    </row>
    <row r="1001" spans="2:11">
      <c r="B1001" s="211"/>
      <c r="C1001" s="336"/>
      <c r="D1001" s="336"/>
      <c r="E1001" s="211"/>
      <c r="F1001" s="211"/>
      <c r="G1001" s="211"/>
      <c r="H1001" s="211"/>
      <c r="I1001" s="338"/>
      <c r="J1001" s="338"/>
      <c r="K1001" s="271"/>
    </row>
    <row r="1002" spans="2:11">
      <c r="B1002" s="211"/>
      <c r="C1002" s="333"/>
      <c r="D1002" s="333"/>
      <c r="E1002" s="219"/>
      <c r="F1002" s="220"/>
      <c r="G1002" s="211"/>
      <c r="H1002" s="211"/>
      <c r="I1002" s="211"/>
      <c r="J1002" s="211"/>
      <c r="K1002" s="211"/>
    </row>
    <row r="1003" spans="2:11">
      <c r="B1003" s="221"/>
      <c r="C1003" s="222"/>
      <c r="D1003" s="223"/>
      <c r="E1003" s="223"/>
      <c r="F1003" s="223"/>
      <c r="G1003" s="334"/>
      <c r="H1003" s="334"/>
      <c r="I1003" s="335"/>
      <c r="J1003" s="335"/>
      <c r="K1003" s="270"/>
    </row>
    <row r="1004" spans="2:11">
      <c r="B1004" s="211"/>
      <c r="C1004" s="211"/>
      <c r="D1004" s="211"/>
      <c r="E1004" s="211"/>
      <c r="F1004" s="211"/>
      <c r="G1004" s="211"/>
      <c r="H1004" s="211"/>
      <c r="I1004" s="211"/>
      <c r="J1004" s="211"/>
      <c r="K1004" s="211"/>
    </row>
    <row r="1005" spans="2:11">
      <c r="B1005" s="217"/>
      <c r="C1005" s="340"/>
      <c r="D1005" s="340"/>
      <c r="E1005" s="340"/>
      <c r="F1005" s="340"/>
      <c r="G1005" s="340"/>
      <c r="H1005" s="340"/>
      <c r="I1005" s="340"/>
      <c r="J1005" s="340"/>
      <c r="K1005" s="340"/>
    </row>
    <row r="1006" spans="2:11">
      <c r="B1006" s="341"/>
      <c r="C1006" s="341"/>
      <c r="D1006" s="341"/>
      <c r="E1006" s="218"/>
      <c r="F1006" s="218"/>
      <c r="G1006" s="334"/>
      <c r="H1006" s="334"/>
      <c r="I1006" s="345"/>
      <c r="J1006" s="345"/>
      <c r="K1006" s="277"/>
    </row>
    <row r="1007" spans="2:11">
      <c r="B1007" s="211"/>
      <c r="C1007" s="336"/>
      <c r="D1007" s="336"/>
      <c r="E1007" s="211"/>
      <c r="F1007" s="211"/>
      <c r="G1007" s="211"/>
      <c r="H1007" s="211"/>
      <c r="I1007" s="343"/>
      <c r="J1007" s="343"/>
      <c r="K1007" s="272"/>
    </row>
    <row r="1008" spans="2:11">
      <c r="B1008" s="211"/>
      <c r="C1008" s="211"/>
      <c r="D1008" s="211"/>
      <c r="E1008" s="211"/>
      <c r="F1008" s="211"/>
      <c r="G1008" s="211"/>
      <c r="H1008" s="211"/>
      <c r="I1008" s="211"/>
      <c r="J1008" s="211"/>
      <c r="K1008" s="211"/>
    </row>
    <row r="1009" spans="2:11">
      <c r="B1009" s="211"/>
      <c r="C1009" s="336"/>
      <c r="D1009" s="336"/>
      <c r="E1009" s="211"/>
      <c r="F1009" s="211"/>
      <c r="G1009" s="211"/>
      <c r="H1009" s="211"/>
      <c r="I1009" s="338"/>
      <c r="J1009" s="338"/>
      <c r="K1009" s="274"/>
    </row>
    <row r="1010" spans="2:11">
      <c r="B1010" s="211"/>
      <c r="C1010" s="333"/>
      <c r="D1010" s="333"/>
      <c r="E1010" s="219"/>
      <c r="F1010" s="220"/>
      <c r="G1010" s="211"/>
      <c r="H1010" s="211"/>
      <c r="I1010" s="211"/>
      <c r="J1010" s="211"/>
      <c r="K1010" s="211"/>
    </row>
    <row r="1011" spans="2:11">
      <c r="B1011" s="221"/>
      <c r="C1011" s="222"/>
      <c r="D1011" s="223"/>
      <c r="E1011" s="223"/>
      <c r="F1011" s="223"/>
      <c r="G1011" s="334"/>
      <c r="H1011" s="334"/>
      <c r="I1011" s="344"/>
      <c r="J1011" s="344"/>
      <c r="K1011" s="278"/>
    </row>
    <row r="1012" spans="2:11">
      <c r="B1012" s="211"/>
      <c r="C1012" s="211"/>
      <c r="D1012" s="211"/>
      <c r="E1012" s="211"/>
      <c r="F1012" s="211"/>
      <c r="G1012" s="211"/>
      <c r="H1012" s="211"/>
      <c r="I1012" s="211"/>
      <c r="J1012" s="211"/>
      <c r="K1012" s="211"/>
    </row>
    <row r="1013" spans="2:11">
      <c r="B1013" s="217"/>
      <c r="C1013" s="340"/>
      <c r="D1013" s="340"/>
      <c r="E1013" s="340"/>
      <c r="F1013" s="340"/>
      <c r="G1013" s="340"/>
      <c r="H1013" s="340"/>
      <c r="I1013" s="340"/>
      <c r="J1013" s="340"/>
      <c r="K1013" s="340"/>
    </row>
    <row r="1014" spans="2:11">
      <c r="B1014" s="341"/>
      <c r="C1014" s="341"/>
      <c r="D1014" s="341"/>
      <c r="E1014" s="218"/>
      <c r="F1014" s="218"/>
      <c r="G1014" s="334"/>
      <c r="H1014" s="334"/>
      <c r="I1014" s="342"/>
      <c r="J1014" s="342"/>
      <c r="K1014" s="273"/>
    </row>
    <row r="1015" spans="2:11">
      <c r="B1015" s="211"/>
      <c r="C1015" s="336"/>
      <c r="D1015" s="336"/>
      <c r="E1015" s="211"/>
      <c r="F1015" s="211"/>
      <c r="G1015" s="211"/>
      <c r="H1015" s="211"/>
      <c r="I1015" s="337"/>
      <c r="J1015" s="337"/>
      <c r="K1015" s="272"/>
    </row>
    <row r="1016" spans="2:11">
      <c r="B1016" s="211"/>
      <c r="C1016" s="211"/>
      <c r="D1016" s="211"/>
      <c r="E1016" s="211"/>
      <c r="F1016" s="211"/>
      <c r="G1016" s="211"/>
      <c r="H1016" s="211"/>
      <c r="I1016" s="211"/>
      <c r="J1016" s="211"/>
      <c r="K1016" s="211"/>
    </row>
    <row r="1017" spans="2:11">
      <c r="B1017" s="211"/>
      <c r="C1017" s="336"/>
      <c r="D1017" s="336"/>
      <c r="E1017" s="211"/>
      <c r="F1017" s="211"/>
      <c r="G1017" s="211"/>
      <c r="H1017" s="211"/>
      <c r="I1017" s="337"/>
      <c r="J1017" s="337"/>
      <c r="K1017" s="272"/>
    </row>
    <row r="1018" spans="2:11">
      <c r="B1018" s="211"/>
      <c r="C1018" s="211"/>
      <c r="D1018" s="211"/>
      <c r="E1018" s="211"/>
      <c r="F1018" s="211"/>
      <c r="G1018" s="211"/>
      <c r="H1018" s="211"/>
      <c r="I1018" s="211"/>
      <c r="J1018" s="211"/>
      <c r="K1018" s="211"/>
    </row>
    <row r="1019" spans="2:11">
      <c r="B1019" s="211"/>
      <c r="C1019" s="336"/>
      <c r="D1019" s="336"/>
      <c r="E1019" s="211"/>
      <c r="F1019" s="211"/>
      <c r="G1019" s="211"/>
      <c r="H1019" s="211"/>
      <c r="I1019" s="337"/>
      <c r="J1019" s="337"/>
      <c r="K1019" s="272"/>
    </row>
    <row r="1020" spans="2:11">
      <c r="B1020" s="211"/>
      <c r="C1020" s="211"/>
      <c r="D1020" s="211"/>
      <c r="E1020" s="211"/>
      <c r="F1020" s="211"/>
      <c r="G1020" s="211"/>
      <c r="H1020" s="211"/>
      <c r="I1020" s="211"/>
      <c r="J1020" s="211"/>
      <c r="K1020" s="211"/>
    </row>
    <row r="1021" spans="2:11">
      <c r="B1021" s="211"/>
      <c r="C1021" s="336"/>
      <c r="D1021" s="336"/>
      <c r="E1021" s="211"/>
      <c r="F1021" s="211"/>
      <c r="G1021" s="211"/>
      <c r="H1021" s="211"/>
      <c r="I1021" s="338"/>
      <c r="J1021" s="338"/>
      <c r="K1021" s="271"/>
    </row>
    <row r="1022" spans="2:11">
      <c r="B1022" s="211"/>
      <c r="C1022" s="333"/>
      <c r="D1022" s="333"/>
      <c r="E1022" s="219"/>
      <c r="F1022" s="220"/>
      <c r="G1022" s="211"/>
      <c r="H1022" s="211"/>
      <c r="I1022" s="211"/>
      <c r="J1022" s="211"/>
      <c r="K1022" s="211"/>
    </row>
    <row r="1023" spans="2:11">
      <c r="B1023" s="211"/>
      <c r="C1023" s="336"/>
      <c r="D1023" s="336"/>
      <c r="E1023" s="211"/>
      <c r="F1023" s="211"/>
      <c r="G1023" s="211"/>
      <c r="H1023" s="211"/>
      <c r="I1023" s="338"/>
      <c r="J1023" s="338"/>
      <c r="K1023" s="271"/>
    </row>
    <row r="1024" spans="2:11">
      <c r="B1024" s="211"/>
      <c r="C1024" s="333"/>
      <c r="D1024" s="333"/>
      <c r="E1024" s="219"/>
      <c r="F1024" s="220"/>
      <c r="G1024" s="211"/>
      <c r="H1024" s="211"/>
      <c r="I1024" s="211"/>
      <c r="J1024" s="211"/>
      <c r="K1024" s="211"/>
    </row>
    <row r="1025" spans="2:11">
      <c r="B1025" s="211"/>
      <c r="C1025" s="336"/>
      <c r="D1025" s="336"/>
      <c r="E1025" s="211"/>
      <c r="F1025" s="211"/>
      <c r="G1025" s="211"/>
      <c r="H1025" s="211"/>
      <c r="I1025" s="338"/>
      <c r="J1025" s="338"/>
      <c r="K1025" s="272"/>
    </row>
    <row r="1026" spans="2:11">
      <c r="B1026" s="211"/>
      <c r="C1026" s="333"/>
      <c r="D1026" s="333"/>
      <c r="E1026" s="219"/>
      <c r="F1026" s="220"/>
      <c r="G1026" s="211"/>
      <c r="H1026" s="211"/>
      <c r="I1026" s="211"/>
      <c r="J1026" s="211"/>
      <c r="K1026" s="211"/>
    </row>
    <row r="1027" spans="2:11">
      <c r="B1027" s="211"/>
      <c r="C1027" s="336"/>
      <c r="D1027" s="336"/>
      <c r="E1027" s="211"/>
      <c r="F1027" s="211"/>
      <c r="G1027" s="211"/>
      <c r="H1027" s="211"/>
      <c r="I1027" s="338"/>
      <c r="J1027" s="338"/>
      <c r="K1027" s="271"/>
    </row>
    <row r="1028" spans="2:11">
      <c r="B1028" s="211"/>
      <c r="C1028" s="333"/>
      <c r="D1028" s="333"/>
      <c r="E1028" s="219"/>
      <c r="F1028" s="220"/>
      <c r="G1028" s="211"/>
      <c r="H1028" s="211"/>
      <c r="I1028" s="211"/>
      <c r="J1028" s="211"/>
      <c r="K1028" s="211"/>
    </row>
    <row r="1029" spans="2:11">
      <c r="B1029" s="221"/>
      <c r="C1029" s="222"/>
      <c r="D1029" s="223"/>
      <c r="E1029" s="223"/>
      <c r="F1029" s="223"/>
      <c r="G1029" s="334"/>
      <c r="H1029" s="334"/>
      <c r="I1029" s="335"/>
      <c r="J1029" s="335"/>
      <c r="K1029" s="270"/>
    </row>
    <row r="1030" spans="2:11">
      <c r="B1030" s="211"/>
      <c r="C1030" s="211"/>
      <c r="D1030" s="211"/>
      <c r="E1030" s="211"/>
      <c r="F1030" s="211"/>
      <c r="G1030" s="211"/>
      <c r="H1030" s="211"/>
      <c r="I1030" s="211"/>
      <c r="J1030" s="211"/>
      <c r="K1030" s="211"/>
    </row>
    <row r="1031" spans="2:11">
      <c r="B1031" s="217"/>
      <c r="C1031" s="340"/>
      <c r="D1031" s="340"/>
      <c r="E1031" s="340"/>
      <c r="F1031" s="340"/>
      <c r="G1031" s="340"/>
      <c r="H1031" s="340"/>
      <c r="I1031" s="340"/>
      <c r="J1031" s="340"/>
      <c r="K1031" s="340"/>
    </row>
    <row r="1032" spans="2:11">
      <c r="B1032" s="341"/>
      <c r="C1032" s="341"/>
      <c r="D1032" s="341"/>
      <c r="E1032" s="218"/>
      <c r="F1032" s="218"/>
      <c r="G1032" s="334"/>
      <c r="H1032" s="334"/>
      <c r="I1032" s="342"/>
      <c r="J1032" s="342"/>
      <c r="K1032" s="269"/>
    </row>
    <row r="1033" spans="2:11">
      <c r="B1033" s="211"/>
      <c r="C1033" s="336"/>
      <c r="D1033" s="336"/>
      <c r="E1033" s="211"/>
      <c r="F1033" s="211"/>
      <c r="G1033" s="211"/>
      <c r="H1033" s="211"/>
      <c r="I1033" s="337"/>
      <c r="J1033" s="337"/>
      <c r="K1033" s="272"/>
    </row>
    <row r="1034" spans="2:11">
      <c r="B1034" s="211"/>
      <c r="C1034" s="211"/>
      <c r="D1034" s="211"/>
      <c r="E1034" s="211"/>
      <c r="F1034" s="211"/>
      <c r="G1034" s="211"/>
      <c r="H1034" s="211"/>
      <c r="I1034" s="211"/>
      <c r="J1034" s="211"/>
      <c r="K1034" s="211"/>
    </row>
    <row r="1035" spans="2:11">
      <c r="B1035" s="221"/>
      <c r="C1035" s="222"/>
      <c r="D1035" s="223"/>
      <c r="E1035" s="223"/>
      <c r="F1035" s="223"/>
      <c r="G1035" s="334"/>
      <c r="H1035" s="334"/>
      <c r="I1035" s="335"/>
      <c r="J1035" s="335"/>
      <c r="K1035" s="276"/>
    </row>
    <row r="1036" spans="2:11">
      <c r="B1036" s="211"/>
      <c r="C1036" s="211"/>
      <c r="D1036" s="211"/>
      <c r="E1036" s="211"/>
      <c r="F1036" s="211"/>
      <c r="G1036" s="211"/>
      <c r="H1036" s="211"/>
      <c r="I1036" s="211"/>
      <c r="J1036" s="211"/>
      <c r="K1036" s="211"/>
    </row>
    <row r="1037" spans="2:11">
      <c r="B1037" s="217"/>
      <c r="C1037" s="340"/>
      <c r="D1037" s="340"/>
      <c r="E1037" s="340"/>
      <c r="F1037" s="340"/>
      <c r="G1037" s="340"/>
      <c r="H1037" s="340"/>
      <c r="I1037" s="340"/>
      <c r="J1037" s="340"/>
      <c r="K1037" s="340"/>
    </row>
    <row r="1038" spans="2:11">
      <c r="B1038" s="341"/>
      <c r="C1038" s="341"/>
      <c r="D1038" s="341"/>
      <c r="E1038" s="218"/>
      <c r="F1038" s="218"/>
      <c r="G1038" s="334"/>
      <c r="H1038" s="334"/>
      <c r="I1038" s="342"/>
      <c r="J1038" s="342"/>
      <c r="K1038" s="273"/>
    </row>
    <row r="1039" spans="2:11">
      <c r="B1039" s="211"/>
      <c r="C1039" s="336"/>
      <c r="D1039" s="336"/>
      <c r="E1039" s="211"/>
      <c r="F1039" s="211"/>
      <c r="G1039" s="211"/>
      <c r="H1039" s="211"/>
      <c r="I1039" s="337"/>
      <c r="J1039" s="337"/>
      <c r="K1039" s="272"/>
    </row>
    <row r="1040" spans="2:11">
      <c r="B1040" s="211"/>
      <c r="C1040" s="211"/>
      <c r="D1040" s="211"/>
      <c r="E1040" s="211"/>
      <c r="F1040" s="211"/>
      <c r="G1040" s="211"/>
      <c r="H1040" s="211"/>
      <c r="I1040" s="211"/>
      <c r="J1040" s="211"/>
      <c r="K1040" s="211"/>
    </row>
    <row r="1041" spans="2:11">
      <c r="B1041" s="211"/>
      <c r="C1041" s="336"/>
      <c r="D1041" s="336"/>
      <c r="E1041" s="211"/>
      <c r="F1041" s="211"/>
      <c r="G1041" s="211"/>
      <c r="H1041" s="211"/>
      <c r="I1041" s="338"/>
      <c r="J1041" s="338"/>
      <c r="K1041" s="271"/>
    </row>
    <row r="1042" spans="2:11">
      <c r="B1042" s="211"/>
      <c r="C1042" s="333"/>
      <c r="D1042" s="333"/>
      <c r="E1042" s="219"/>
      <c r="F1042" s="220"/>
      <c r="G1042" s="211"/>
      <c r="H1042" s="211"/>
      <c r="I1042" s="211"/>
      <c r="J1042" s="211"/>
      <c r="K1042" s="211"/>
    </row>
    <row r="1043" spans="2:11">
      <c r="B1043" s="211"/>
      <c r="C1043" s="336"/>
      <c r="D1043" s="336"/>
      <c r="E1043" s="211"/>
      <c r="F1043" s="211"/>
      <c r="G1043" s="211"/>
      <c r="H1043" s="211"/>
      <c r="I1043" s="338"/>
      <c r="J1043" s="338"/>
      <c r="K1043" s="271"/>
    </row>
    <row r="1044" spans="2:11">
      <c r="B1044" s="211"/>
      <c r="C1044" s="333"/>
      <c r="D1044" s="333"/>
      <c r="E1044" s="219"/>
      <c r="F1044" s="220"/>
      <c r="G1044" s="211"/>
      <c r="H1044" s="211"/>
      <c r="I1044" s="211"/>
      <c r="J1044" s="211"/>
      <c r="K1044" s="211"/>
    </row>
    <row r="1045" spans="2:11">
      <c r="B1045" s="221"/>
      <c r="C1045" s="222"/>
      <c r="D1045" s="223"/>
      <c r="E1045" s="223"/>
      <c r="F1045" s="223"/>
      <c r="G1045" s="334"/>
      <c r="H1045" s="334"/>
      <c r="I1045" s="335"/>
      <c r="J1045" s="335"/>
      <c r="K1045" s="270"/>
    </row>
    <row r="1046" spans="2:11">
      <c r="B1046" s="211"/>
      <c r="C1046" s="211"/>
      <c r="D1046" s="211"/>
      <c r="E1046" s="211"/>
      <c r="F1046" s="211"/>
      <c r="G1046" s="211"/>
      <c r="H1046" s="211"/>
      <c r="I1046" s="211"/>
      <c r="J1046" s="211"/>
      <c r="K1046" s="211"/>
    </row>
    <row r="1047" spans="2:11">
      <c r="B1047" s="217"/>
      <c r="C1047" s="340"/>
      <c r="D1047" s="340"/>
      <c r="E1047" s="340"/>
      <c r="F1047" s="340"/>
      <c r="G1047" s="340"/>
      <c r="H1047" s="340"/>
      <c r="I1047" s="340"/>
      <c r="J1047" s="340"/>
      <c r="K1047" s="340"/>
    </row>
    <row r="1048" spans="2:11">
      <c r="B1048" s="341"/>
      <c r="C1048" s="341"/>
      <c r="D1048" s="341"/>
      <c r="E1048" s="218"/>
      <c r="F1048" s="218"/>
      <c r="G1048" s="334"/>
      <c r="H1048" s="334"/>
      <c r="I1048" s="342"/>
      <c r="J1048" s="342"/>
      <c r="K1048" s="269"/>
    </row>
    <row r="1049" spans="2:11">
      <c r="B1049" s="211"/>
      <c r="C1049" s="336"/>
      <c r="D1049" s="336"/>
      <c r="E1049" s="211"/>
      <c r="F1049" s="211"/>
      <c r="G1049" s="211"/>
      <c r="H1049" s="211"/>
      <c r="I1049" s="337"/>
      <c r="J1049" s="337"/>
      <c r="K1049" s="272"/>
    </row>
    <row r="1050" spans="2:11">
      <c r="B1050" s="211"/>
      <c r="C1050" s="211"/>
      <c r="D1050" s="211"/>
      <c r="E1050" s="211"/>
      <c r="F1050" s="211"/>
      <c r="G1050" s="211"/>
      <c r="H1050" s="211"/>
      <c r="I1050" s="211"/>
      <c r="J1050" s="211"/>
      <c r="K1050" s="211"/>
    </row>
    <row r="1051" spans="2:11">
      <c r="B1051" s="221"/>
      <c r="C1051" s="222"/>
      <c r="D1051" s="223"/>
      <c r="E1051" s="223"/>
      <c r="F1051" s="223"/>
      <c r="G1051" s="334"/>
      <c r="H1051" s="334"/>
      <c r="I1051" s="335"/>
      <c r="J1051" s="335"/>
      <c r="K1051" s="276"/>
    </row>
    <row r="1052" spans="2:11">
      <c r="B1052" s="211"/>
      <c r="C1052" s="211"/>
      <c r="D1052" s="211"/>
      <c r="E1052" s="211"/>
      <c r="F1052" s="211"/>
      <c r="G1052" s="211"/>
      <c r="H1052" s="211"/>
      <c r="I1052" s="211"/>
      <c r="J1052" s="211"/>
      <c r="K1052" s="211"/>
    </row>
    <row r="1053" spans="2:11">
      <c r="B1053" s="217"/>
      <c r="C1053" s="340"/>
      <c r="D1053" s="340"/>
      <c r="E1053" s="340"/>
      <c r="F1053" s="340"/>
      <c r="G1053" s="340"/>
      <c r="H1053" s="340"/>
      <c r="I1053" s="340"/>
      <c r="J1053" s="340"/>
      <c r="K1053" s="340"/>
    </row>
    <row r="1054" spans="2:11">
      <c r="B1054" s="341"/>
      <c r="C1054" s="341"/>
      <c r="D1054" s="341"/>
      <c r="E1054" s="218"/>
      <c r="F1054" s="218"/>
      <c r="G1054" s="334"/>
      <c r="H1054" s="334"/>
      <c r="I1054" s="342"/>
      <c r="J1054" s="342"/>
      <c r="K1054" s="273"/>
    </row>
    <row r="1055" spans="2:11">
      <c r="B1055" s="211"/>
      <c r="C1055" s="336"/>
      <c r="D1055" s="336"/>
      <c r="E1055" s="211"/>
      <c r="F1055" s="211"/>
      <c r="G1055" s="211"/>
      <c r="H1055" s="211"/>
      <c r="I1055" s="337"/>
      <c r="J1055" s="337"/>
      <c r="K1055" s="272"/>
    </row>
    <row r="1056" spans="2:11">
      <c r="B1056" s="211"/>
      <c r="C1056" s="211"/>
      <c r="D1056" s="211"/>
      <c r="E1056" s="211"/>
      <c r="F1056" s="211"/>
      <c r="G1056" s="211"/>
      <c r="H1056" s="211"/>
      <c r="I1056" s="211"/>
      <c r="J1056" s="211"/>
      <c r="K1056" s="211"/>
    </row>
    <row r="1057" spans="2:11">
      <c r="B1057" s="211"/>
      <c r="C1057" s="336"/>
      <c r="D1057" s="336"/>
      <c r="E1057" s="211"/>
      <c r="F1057" s="211"/>
      <c r="G1057" s="211"/>
      <c r="H1057" s="211"/>
      <c r="I1057" s="337"/>
      <c r="J1057" s="337"/>
      <c r="K1057" s="272"/>
    </row>
    <row r="1058" spans="2:11">
      <c r="B1058" s="211"/>
      <c r="C1058" s="211"/>
      <c r="D1058" s="211"/>
      <c r="E1058" s="211"/>
      <c r="F1058" s="211"/>
      <c r="G1058" s="211"/>
      <c r="H1058" s="211"/>
      <c r="I1058" s="211"/>
      <c r="J1058" s="211"/>
      <c r="K1058" s="211"/>
    </row>
    <row r="1059" spans="2:11">
      <c r="B1059" s="211"/>
      <c r="C1059" s="336"/>
      <c r="D1059" s="336"/>
      <c r="E1059" s="211"/>
      <c r="F1059" s="211"/>
      <c r="G1059" s="211"/>
      <c r="H1059" s="211"/>
      <c r="I1059" s="338"/>
      <c r="J1059" s="338"/>
      <c r="K1059" s="271"/>
    </row>
    <row r="1060" spans="2:11">
      <c r="B1060" s="211"/>
      <c r="C1060" s="333"/>
      <c r="D1060" s="333"/>
      <c r="E1060" s="220"/>
      <c r="F1060" s="220"/>
      <c r="G1060" s="211"/>
      <c r="H1060" s="211"/>
      <c r="I1060" s="211"/>
      <c r="J1060" s="211"/>
      <c r="K1060" s="211"/>
    </row>
    <row r="1061" spans="2:11">
      <c r="B1061" s="211"/>
      <c r="C1061" s="336"/>
      <c r="D1061" s="336"/>
      <c r="E1061" s="211"/>
      <c r="F1061" s="211"/>
      <c r="G1061" s="211"/>
      <c r="H1061" s="211"/>
      <c r="I1061" s="338"/>
      <c r="J1061" s="338"/>
      <c r="K1061" s="271"/>
    </row>
    <row r="1062" spans="2:11">
      <c r="B1062" s="211"/>
      <c r="C1062" s="333"/>
      <c r="D1062" s="333"/>
      <c r="E1062" s="219"/>
      <c r="F1062" s="220"/>
      <c r="G1062" s="211"/>
      <c r="H1062" s="211"/>
      <c r="I1062" s="211"/>
      <c r="J1062" s="211"/>
      <c r="K1062" s="211"/>
    </row>
    <row r="1063" spans="2:11">
      <c r="B1063" s="221"/>
      <c r="C1063" s="222"/>
      <c r="D1063" s="223"/>
      <c r="E1063" s="223"/>
      <c r="F1063" s="223"/>
      <c r="G1063" s="334"/>
      <c r="H1063" s="334"/>
      <c r="I1063" s="335"/>
      <c r="J1063" s="335"/>
      <c r="K1063" s="270"/>
    </row>
    <row r="1064" spans="2:11">
      <c r="B1064" s="211"/>
      <c r="C1064" s="211"/>
      <c r="D1064" s="211"/>
      <c r="E1064" s="211"/>
      <c r="F1064" s="211"/>
      <c r="G1064" s="211"/>
      <c r="H1064" s="211"/>
      <c r="I1064" s="211"/>
      <c r="J1064" s="211"/>
      <c r="K1064" s="211"/>
    </row>
    <row r="1065" spans="2:11">
      <c r="B1065" s="217"/>
      <c r="C1065" s="340"/>
      <c r="D1065" s="340"/>
      <c r="E1065" s="340"/>
      <c r="F1065" s="340"/>
      <c r="G1065" s="340"/>
      <c r="H1065" s="340"/>
      <c r="I1065" s="340"/>
      <c r="J1065" s="340"/>
      <c r="K1065" s="340"/>
    </row>
    <row r="1066" spans="2:11">
      <c r="B1066" s="341"/>
      <c r="C1066" s="341"/>
      <c r="D1066" s="341"/>
      <c r="E1066" s="218"/>
      <c r="F1066" s="218"/>
      <c r="G1066" s="334"/>
      <c r="H1066" s="334"/>
      <c r="I1066" s="342"/>
      <c r="J1066" s="342"/>
      <c r="K1066" s="269"/>
    </row>
    <row r="1067" spans="2:11">
      <c r="B1067" s="211"/>
      <c r="C1067" s="336"/>
      <c r="D1067" s="336"/>
      <c r="E1067" s="211"/>
      <c r="F1067" s="211"/>
      <c r="G1067" s="211"/>
      <c r="H1067" s="211"/>
      <c r="I1067" s="337"/>
      <c r="J1067" s="337"/>
      <c r="K1067" s="272"/>
    </row>
    <row r="1068" spans="2:11">
      <c r="B1068" s="211"/>
      <c r="C1068" s="211"/>
      <c r="D1068" s="211"/>
      <c r="E1068" s="211"/>
      <c r="F1068" s="211"/>
      <c r="G1068" s="211"/>
      <c r="H1068" s="211"/>
      <c r="I1068" s="211"/>
      <c r="J1068" s="211"/>
      <c r="K1068" s="211"/>
    </row>
    <row r="1069" spans="2:11">
      <c r="B1069" s="221"/>
      <c r="C1069" s="222"/>
      <c r="D1069" s="223"/>
      <c r="E1069" s="223"/>
      <c r="F1069" s="223"/>
      <c r="G1069" s="334"/>
      <c r="H1069" s="334"/>
      <c r="I1069" s="335"/>
      <c r="J1069" s="335"/>
      <c r="K1069" s="276"/>
    </row>
    <row r="1070" spans="2:11">
      <c r="B1070" s="211"/>
      <c r="C1070" s="211"/>
      <c r="D1070" s="211"/>
      <c r="E1070" s="211"/>
      <c r="F1070" s="211"/>
      <c r="G1070" s="211"/>
      <c r="H1070" s="211"/>
      <c r="I1070" s="211"/>
      <c r="J1070" s="211"/>
      <c r="K1070" s="211"/>
    </row>
    <row r="1071" spans="2:11">
      <c r="B1071" s="217"/>
      <c r="C1071" s="340"/>
      <c r="D1071" s="340"/>
      <c r="E1071" s="340"/>
      <c r="F1071" s="340"/>
      <c r="G1071" s="340"/>
      <c r="H1071" s="340"/>
      <c r="I1071" s="340"/>
      <c r="J1071" s="340"/>
      <c r="K1071" s="340"/>
    </row>
    <row r="1072" spans="2:11">
      <c r="B1072" s="341"/>
      <c r="C1072" s="341"/>
      <c r="D1072" s="341"/>
      <c r="E1072" s="218"/>
      <c r="F1072" s="218"/>
      <c r="G1072" s="334"/>
      <c r="H1072" s="334"/>
      <c r="I1072" s="342"/>
      <c r="J1072" s="342"/>
      <c r="K1072" s="273"/>
    </row>
    <row r="1073" spans="2:11">
      <c r="B1073" s="211"/>
      <c r="C1073" s="336"/>
      <c r="D1073" s="336"/>
      <c r="E1073" s="211"/>
      <c r="F1073" s="211"/>
      <c r="G1073" s="211"/>
      <c r="H1073" s="211"/>
      <c r="I1073" s="337"/>
      <c r="J1073" s="337"/>
      <c r="K1073" s="272"/>
    </row>
    <row r="1074" spans="2:11">
      <c r="B1074" s="211"/>
      <c r="C1074" s="211"/>
      <c r="D1074" s="211"/>
      <c r="E1074" s="211"/>
      <c r="F1074" s="211"/>
      <c r="G1074" s="211"/>
      <c r="H1074" s="211"/>
      <c r="I1074" s="211"/>
      <c r="J1074" s="211"/>
      <c r="K1074" s="211"/>
    </row>
    <row r="1075" spans="2:11">
      <c r="B1075" s="211"/>
      <c r="C1075" s="336"/>
      <c r="D1075" s="336"/>
      <c r="E1075" s="211"/>
      <c r="F1075" s="211"/>
      <c r="G1075" s="211"/>
      <c r="H1075" s="211"/>
      <c r="I1075" s="337"/>
      <c r="J1075" s="337"/>
      <c r="K1075" s="272"/>
    </row>
    <row r="1076" spans="2:11">
      <c r="B1076" s="211"/>
      <c r="C1076" s="211"/>
      <c r="D1076" s="211"/>
      <c r="E1076" s="211"/>
      <c r="F1076" s="211"/>
      <c r="G1076" s="211"/>
      <c r="H1076" s="211"/>
      <c r="I1076" s="211"/>
      <c r="J1076" s="211"/>
      <c r="K1076" s="211"/>
    </row>
    <row r="1077" spans="2:11">
      <c r="B1077" s="211"/>
      <c r="C1077" s="336"/>
      <c r="D1077" s="336"/>
      <c r="E1077" s="211"/>
      <c r="F1077" s="211"/>
      <c r="G1077" s="211"/>
      <c r="H1077" s="211"/>
      <c r="I1077" s="338"/>
      <c r="J1077" s="338"/>
      <c r="K1077" s="271"/>
    </row>
    <row r="1078" spans="2:11">
      <c r="B1078" s="211"/>
      <c r="C1078" s="333"/>
      <c r="D1078" s="333"/>
      <c r="E1078" s="219"/>
      <c r="F1078" s="220"/>
      <c r="G1078" s="211"/>
      <c r="H1078" s="211"/>
      <c r="I1078" s="211"/>
      <c r="J1078" s="211"/>
      <c r="K1078" s="211"/>
    </row>
    <row r="1079" spans="2:11">
      <c r="B1079" s="211"/>
      <c r="C1079" s="336"/>
      <c r="D1079" s="336"/>
      <c r="E1079" s="211"/>
      <c r="F1079" s="211"/>
      <c r="G1079" s="211"/>
      <c r="H1079" s="211"/>
      <c r="I1079" s="338"/>
      <c r="J1079" s="338"/>
      <c r="K1079" s="271"/>
    </row>
    <row r="1080" spans="2:11">
      <c r="B1080" s="211"/>
      <c r="C1080" s="333"/>
      <c r="D1080" s="333"/>
      <c r="E1080" s="219"/>
      <c r="F1080" s="220"/>
      <c r="G1080" s="211"/>
      <c r="H1080" s="211"/>
      <c r="I1080" s="211"/>
      <c r="J1080" s="211"/>
      <c r="K1080" s="211"/>
    </row>
    <row r="1081" spans="2:11">
      <c r="B1081" s="221"/>
      <c r="C1081" s="222"/>
      <c r="D1081" s="223"/>
      <c r="E1081" s="223"/>
      <c r="F1081" s="223"/>
      <c r="G1081" s="334"/>
      <c r="H1081" s="334"/>
      <c r="I1081" s="335"/>
      <c r="J1081" s="335"/>
      <c r="K1081" s="270"/>
    </row>
    <row r="1082" spans="2:11">
      <c r="B1082" s="211"/>
      <c r="C1082" s="211"/>
      <c r="D1082" s="211"/>
      <c r="E1082" s="211"/>
      <c r="F1082" s="211"/>
      <c r="G1082" s="211"/>
      <c r="H1082" s="211"/>
      <c r="I1082" s="211"/>
      <c r="J1082" s="211"/>
      <c r="K1082" s="211"/>
    </row>
    <row r="1083" spans="2:11">
      <c r="B1083" s="217"/>
      <c r="C1083" s="340"/>
      <c r="D1083" s="340"/>
      <c r="E1083" s="340"/>
      <c r="F1083" s="340"/>
      <c r="G1083" s="340"/>
      <c r="H1083" s="340"/>
      <c r="I1083" s="340"/>
      <c r="J1083" s="340"/>
      <c r="K1083" s="340"/>
    </row>
    <row r="1084" spans="2:11">
      <c r="B1084" s="341"/>
      <c r="C1084" s="341"/>
      <c r="D1084" s="341"/>
      <c r="E1084" s="218"/>
      <c r="F1084" s="218"/>
      <c r="G1084" s="334"/>
      <c r="H1084" s="334"/>
      <c r="I1084" s="342"/>
      <c r="J1084" s="342"/>
      <c r="K1084" s="273"/>
    </row>
    <row r="1085" spans="2:11">
      <c r="B1085" s="211"/>
      <c r="C1085" s="336"/>
      <c r="D1085" s="336"/>
      <c r="E1085" s="211"/>
      <c r="F1085" s="211"/>
      <c r="G1085" s="211"/>
      <c r="H1085" s="211"/>
      <c r="I1085" s="337"/>
      <c r="J1085" s="337"/>
      <c r="K1085" s="272"/>
    </row>
    <row r="1086" spans="2:11">
      <c r="B1086" s="211"/>
      <c r="C1086" s="211"/>
      <c r="D1086" s="211"/>
      <c r="E1086" s="211"/>
      <c r="F1086" s="211"/>
      <c r="G1086" s="211"/>
      <c r="H1086" s="211"/>
      <c r="I1086" s="211"/>
      <c r="J1086" s="211"/>
      <c r="K1086" s="211"/>
    </row>
    <row r="1087" spans="2:11">
      <c r="B1087" s="211"/>
      <c r="C1087" s="336"/>
      <c r="D1087" s="336"/>
      <c r="E1087" s="211"/>
      <c r="F1087" s="211"/>
      <c r="G1087" s="211"/>
      <c r="H1087" s="211"/>
      <c r="I1087" s="338"/>
      <c r="J1087" s="338"/>
      <c r="K1087" s="271"/>
    </row>
    <row r="1088" spans="2:11">
      <c r="B1088" s="211"/>
      <c r="C1088" s="333"/>
      <c r="D1088" s="333"/>
      <c r="E1088" s="219"/>
      <c r="F1088" s="220"/>
      <c r="G1088" s="211"/>
      <c r="H1088" s="211"/>
      <c r="I1088" s="211"/>
      <c r="J1088" s="211"/>
      <c r="K1088" s="211"/>
    </row>
    <row r="1089" spans="2:11">
      <c r="B1089" s="221"/>
      <c r="C1089" s="222"/>
      <c r="D1089" s="223"/>
      <c r="E1089" s="223"/>
      <c r="F1089" s="223"/>
      <c r="G1089" s="334"/>
      <c r="H1089" s="334"/>
      <c r="I1089" s="335"/>
      <c r="J1089" s="335"/>
      <c r="K1089" s="270"/>
    </row>
    <row r="1090" spans="2:11">
      <c r="B1090" s="211"/>
      <c r="C1090" s="211"/>
      <c r="D1090" s="211"/>
      <c r="E1090" s="211"/>
      <c r="F1090" s="211"/>
      <c r="G1090" s="211"/>
      <c r="H1090" s="211"/>
      <c r="I1090" s="211"/>
      <c r="J1090" s="211"/>
      <c r="K1090" s="211"/>
    </row>
    <row r="1091" spans="2:11">
      <c r="B1091" s="217"/>
      <c r="C1091" s="340"/>
      <c r="D1091" s="340"/>
      <c r="E1091" s="340"/>
      <c r="F1091" s="340"/>
      <c r="G1091" s="340"/>
      <c r="H1091" s="340"/>
      <c r="I1091" s="340"/>
      <c r="J1091" s="340"/>
      <c r="K1091" s="340"/>
    </row>
    <row r="1092" spans="2:11">
      <c r="B1092" s="341"/>
      <c r="C1092" s="341"/>
      <c r="D1092" s="341"/>
      <c r="E1092" s="218"/>
      <c r="F1092" s="218"/>
      <c r="G1092" s="334"/>
      <c r="H1092" s="334"/>
      <c r="I1092" s="342"/>
      <c r="J1092" s="342"/>
      <c r="K1092" s="273"/>
    </row>
    <row r="1093" spans="2:11">
      <c r="B1093" s="211"/>
      <c r="C1093" s="336"/>
      <c r="D1093" s="336"/>
      <c r="E1093" s="211"/>
      <c r="F1093" s="211"/>
      <c r="G1093" s="211"/>
      <c r="H1093" s="211"/>
      <c r="I1093" s="337"/>
      <c r="J1093" s="337"/>
      <c r="K1093" s="272"/>
    </row>
    <row r="1094" spans="2:11">
      <c r="B1094" s="211"/>
      <c r="C1094" s="211"/>
      <c r="D1094" s="211"/>
      <c r="E1094" s="211"/>
      <c r="F1094" s="211"/>
      <c r="G1094" s="211"/>
      <c r="H1094" s="211"/>
      <c r="I1094" s="211"/>
      <c r="J1094" s="211"/>
      <c r="K1094" s="211"/>
    </row>
    <row r="1095" spans="2:11">
      <c r="B1095" s="211"/>
      <c r="C1095" s="336"/>
      <c r="D1095" s="336"/>
      <c r="E1095" s="211"/>
      <c r="F1095" s="211"/>
      <c r="G1095" s="211"/>
      <c r="H1095" s="211"/>
      <c r="I1095" s="338"/>
      <c r="J1095" s="338"/>
      <c r="K1095" s="271"/>
    </row>
    <row r="1096" spans="2:11">
      <c r="B1096" s="211"/>
      <c r="C1096" s="333"/>
      <c r="D1096" s="333"/>
      <c r="E1096" s="224"/>
      <c r="F1096" s="220"/>
      <c r="G1096" s="211"/>
      <c r="H1096" s="211"/>
      <c r="I1096" s="211"/>
      <c r="J1096" s="211"/>
      <c r="K1096" s="211"/>
    </row>
    <row r="1097" spans="2:11">
      <c r="B1097" s="221"/>
      <c r="C1097" s="222"/>
      <c r="D1097" s="223"/>
      <c r="E1097" s="223"/>
      <c r="F1097" s="223"/>
      <c r="G1097" s="334"/>
      <c r="H1097" s="334"/>
      <c r="I1097" s="335"/>
      <c r="J1097" s="335"/>
      <c r="K1097" s="270"/>
    </row>
    <row r="1098" spans="2:11">
      <c r="B1098" s="211"/>
      <c r="C1098" s="211"/>
      <c r="D1098" s="211"/>
      <c r="E1098" s="211"/>
      <c r="F1098" s="211"/>
      <c r="G1098" s="211"/>
      <c r="H1098" s="211"/>
      <c r="I1098" s="211"/>
      <c r="J1098" s="211"/>
      <c r="K1098" s="211"/>
    </row>
    <row r="1099" spans="2:11">
      <c r="B1099" s="217"/>
      <c r="C1099" s="340"/>
      <c r="D1099" s="340"/>
      <c r="E1099" s="340"/>
      <c r="F1099" s="340"/>
      <c r="G1099" s="340"/>
      <c r="H1099" s="340"/>
      <c r="I1099" s="340"/>
      <c r="J1099" s="340"/>
      <c r="K1099" s="340"/>
    </row>
    <row r="1100" spans="2:11">
      <c r="B1100" s="341"/>
      <c r="C1100" s="341"/>
      <c r="D1100" s="341"/>
      <c r="E1100" s="218"/>
      <c r="F1100" s="218"/>
      <c r="G1100" s="334"/>
      <c r="H1100" s="334"/>
      <c r="I1100" s="342"/>
      <c r="J1100" s="342"/>
      <c r="K1100" s="273"/>
    </row>
    <row r="1101" spans="2:11">
      <c r="B1101" s="211"/>
      <c r="C1101" s="336"/>
      <c r="D1101" s="336"/>
      <c r="E1101" s="211"/>
      <c r="F1101" s="211"/>
      <c r="G1101" s="211"/>
      <c r="H1101" s="211"/>
      <c r="I1101" s="337"/>
      <c r="J1101" s="337"/>
      <c r="K1101" s="272"/>
    </row>
    <row r="1102" spans="2:11">
      <c r="B1102" s="211"/>
      <c r="C1102" s="211"/>
      <c r="D1102" s="211"/>
      <c r="E1102" s="211"/>
      <c r="F1102" s="211"/>
      <c r="G1102" s="211"/>
      <c r="H1102" s="211"/>
      <c r="I1102" s="211"/>
      <c r="J1102" s="211"/>
      <c r="K1102" s="211"/>
    </row>
    <row r="1103" spans="2:11">
      <c r="B1103" s="211"/>
      <c r="C1103" s="336"/>
      <c r="D1103" s="336"/>
      <c r="E1103" s="211"/>
      <c r="F1103" s="211"/>
      <c r="G1103" s="211"/>
      <c r="H1103" s="211"/>
      <c r="I1103" s="343"/>
      <c r="J1103" s="343"/>
      <c r="K1103" s="272"/>
    </row>
    <row r="1104" spans="2:11">
      <c r="B1104" s="211"/>
      <c r="C1104" s="211"/>
      <c r="D1104" s="211"/>
      <c r="E1104" s="211"/>
      <c r="F1104" s="211"/>
      <c r="G1104" s="211"/>
      <c r="H1104" s="211"/>
      <c r="I1104" s="211"/>
      <c r="J1104" s="211"/>
      <c r="K1104" s="211"/>
    </row>
    <row r="1105" spans="2:11">
      <c r="B1105" s="211"/>
      <c r="C1105" s="336"/>
      <c r="D1105" s="336"/>
      <c r="E1105" s="211"/>
      <c r="F1105" s="211"/>
      <c r="G1105" s="211"/>
      <c r="H1105" s="211"/>
      <c r="I1105" s="338"/>
      <c r="J1105" s="338"/>
      <c r="K1105" s="271"/>
    </row>
    <row r="1106" spans="2:11">
      <c r="B1106" s="211"/>
      <c r="C1106" s="333"/>
      <c r="D1106" s="333"/>
      <c r="E1106" s="219"/>
      <c r="F1106" s="220"/>
      <c r="G1106" s="211"/>
      <c r="H1106" s="211"/>
      <c r="I1106" s="211"/>
      <c r="J1106" s="211"/>
      <c r="K1106" s="211"/>
    </row>
    <row r="1107" spans="2:11">
      <c r="B1107" s="211"/>
      <c r="C1107" s="336"/>
      <c r="D1107" s="336"/>
      <c r="E1107" s="211"/>
      <c r="F1107" s="211"/>
      <c r="G1107" s="211"/>
      <c r="H1107" s="211"/>
      <c r="I1107" s="338"/>
      <c r="J1107" s="338"/>
      <c r="K1107" s="274"/>
    </row>
    <row r="1108" spans="2:11">
      <c r="B1108" s="211"/>
      <c r="C1108" s="333"/>
      <c r="D1108" s="333"/>
      <c r="E1108" s="219"/>
      <c r="F1108" s="220"/>
      <c r="G1108" s="211"/>
      <c r="H1108" s="211"/>
      <c r="I1108" s="211"/>
      <c r="J1108" s="211"/>
      <c r="K1108" s="211"/>
    </row>
    <row r="1109" spans="2:11">
      <c r="B1109" s="211"/>
      <c r="C1109" s="336"/>
      <c r="D1109" s="336"/>
      <c r="E1109" s="211"/>
      <c r="F1109" s="211"/>
      <c r="G1109" s="211"/>
      <c r="H1109" s="211"/>
      <c r="I1109" s="338"/>
      <c r="J1109" s="338"/>
      <c r="K1109" s="271"/>
    </row>
    <row r="1110" spans="2:11">
      <c r="B1110" s="211"/>
      <c r="C1110" s="333"/>
      <c r="D1110" s="333"/>
      <c r="E1110" s="219"/>
      <c r="F1110" s="220"/>
      <c r="G1110" s="211"/>
      <c r="H1110" s="211"/>
      <c r="I1110" s="211"/>
      <c r="J1110" s="211"/>
      <c r="K1110" s="211"/>
    </row>
    <row r="1111" spans="2:11">
      <c r="B1111" s="211"/>
      <c r="C1111" s="336"/>
      <c r="D1111" s="336"/>
      <c r="E1111" s="211"/>
      <c r="F1111" s="211"/>
      <c r="G1111" s="211"/>
      <c r="H1111" s="211"/>
      <c r="I1111" s="338"/>
      <c r="J1111" s="338"/>
      <c r="K1111" s="274"/>
    </row>
    <row r="1112" spans="2:11">
      <c r="B1112" s="211"/>
      <c r="C1112" s="333"/>
      <c r="D1112" s="333"/>
      <c r="E1112" s="219"/>
      <c r="F1112" s="220"/>
      <c r="G1112" s="211"/>
      <c r="H1112" s="211"/>
      <c r="I1112" s="211"/>
      <c r="J1112" s="211"/>
      <c r="K1112" s="211"/>
    </row>
    <row r="1113" spans="2:11">
      <c r="B1113" s="221"/>
      <c r="C1113" s="222"/>
      <c r="D1113" s="223"/>
      <c r="E1113" s="223"/>
      <c r="F1113" s="223"/>
      <c r="G1113" s="334"/>
      <c r="H1113" s="334"/>
      <c r="I1113" s="335"/>
      <c r="J1113" s="335"/>
      <c r="K1113" s="270"/>
    </row>
    <row r="1114" spans="2:11">
      <c r="B1114" s="211"/>
      <c r="C1114" s="211"/>
      <c r="D1114" s="211"/>
      <c r="E1114" s="211"/>
      <c r="F1114" s="211"/>
      <c r="G1114" s="211"/>
      <c r="H1114" s="211"/>
      <c r="I1114" s="211"/>
      <c r="J1114" s="211"/>
      <c r="K1114" s="211"/>
    </row>
    <row r="1115" spans="2:11">
      <c r="B1115" s="217"/>
      <c r="C1115" s="340"/>
      <c r="D1115" s="340"/>
      <c r="E1115" s="340"/>
      <c r="F1115" s="340"/>
      <c r="G1115" s="340"/>
      <c r="H1115" s="340"/>
      <c r="I1115" s="340"/>
      <c r="J1115" s="340"/>
      <c r="K1115" s="340"/>
    </row>
    <row r="1116" spans="2:11">
      <c r="B1116" s="341"/>
      <c r="C1116" s="341"/>
      <c r="D1116" s="341"/>
      <c r="E1116" s="218"/>
      <c r="F1116" s="218"/>
      <c r="G1116" s="334"/>
      <c r="H1116" s="334"/>
      <c r="I1116" s="342"/>
      <c r="J1116" s="342"/>
      <c r="K1116" s="273"/>
    </row>
    <row r="1117" spans="2:11">
      <c r="B1117" s="211"/>
      <c r="C1117" s="336"/>
      <c r="D1117" s="336"/>
      <c r="E1117" s="211"/>
      <c r="F1117" s="211"/>
      <c r="G1117" s="211"/>
      <c r="H1117" s="211"/>
      <c r="I1117" s="337"/>
      <c r="J1117" s="337"/>
      <c r="K1117" s="272"/>
    </row>
    <row r="1118" spans="2:11">
      <c r="B1118" s="211"/>
      <c r="C1118" s="211"/>
      <c r="D1118" s="211"/>
      <c r="E1118" s="211"/>
      <c r="F1118" s="211"/>
      <c r="G1118" s="211"/>
      <c r="H1118" s="211"/>
      <c r="I1118" s="211"/>
      <c r="J1118" s="211"/>
      <c r="K1118" s="211"/>
    </row>
    <row r="1119" spans="2:11">
      <c r="B1119" s="211"/>
      <c r="C1119" s="336"/>
      <c r="D1119" s="336"/>
      <c r="E1119" s="211"/>
      <c r="F1119" s="211"/>
      <c r="G1119" s="211"/>
      <c r="H1119" s="211"/>
      <c r="I1119" s="343"/>
      <c r="J1119" s="343"/>
      <c r="K1119" s="272"/>
    </row>
    <row r="1120" spans="2:11">
      <c r="B1120" s="211"/>
      <c r="C1120" s="211"/>
      <c r="D1120" s="211"/>
      <c r="E1120" s="211"/>
      <c r="F1120" s="211"/>
      <c r="G1120" s="211"/>
      <c r="H1120" s="211"/>
      <c r="I1120" s="211"/>
      <c r="J1120" s="211"/>
      <c r="K1120" s="211"/>
    </row>
    <row r="1121" spans="2:11">
      <c r="B1121" s="211"/>
      <c r="C1121" s="336"/>
      <c r="D1121" s="336"/>
      <c r="E1121" s="211"/>
      <c r="F1121" s="211"/>
      <c r="G1121" s="211"/>
      <c r="H1121" s="211"/>
      <c r="I1121" s="338"/>
      <c r="J1121" s="338"/>
      <c r="K1121" s="271"/>
    </row>
    <row r="1122" spans="2:11">
      <c r="B1122" s="211"/>
      <c r="C1122" s="333"/>
      <c r="D1122" s="333"/>
      <c r="E1122" s="219"/>
      <c r="F1122" s="220"/>
      <c r="G1122" s="211"/>
      <c r="H1122" s="211"/>
      <c r="I1122" s="211"/>
      <c r="J1122" s="211"/>
      <c r="K1122" s="211"/>
    </row>
    <row r="1123" spans="2:11">
      <c r="B1123" s="211"/>
      <c r="C1123" s="336"/>
      <c r="D1123" s="336"/>
      <c r="E1123" s="211"/>
      <c r="F1123" s="211"/>
      <c r="G1123" s="211"/>
      <c r="H1123" s="211"/>
      <c r="I1123" s="338"/>
      <c r="J1123" s="338"/>
      <c r="K1123" s="274"/>
    </row>
    <row r="1124" spans="2:11">
      <c r="B1124" s="211"/>
      <c r="C1124" s="333"/>
      <c r="D1124" s="333"/>
      <c r="E1124" s="219"/>
      <c r="F1124" s="220"/>
      <c r="G1124" s="211"/>
      <c r="H1124" s="211"/>
      <c r="I1124" s="211"/>
      <c r="J1124" s="211"/>
      <c r="K1124" s="211"/>
    </row>
    <row r="1125" spans="2:11">
      <c r="B1125" s="211"/>
      <c r="C1125" s="336"/>
      <c r="D1125" s="336"/>
      <c r="E1125" s="211"/>
      <c r="F1125" s="211"/>
      <c r="G1125" s="211"/>
      <c r="H1125" s="211"/>
      <c r="I1125" s="338"/>
      <c r="J1125" s="338"/>
      <c r="K1125" s="271"/>
    </row>
    <row r="1126" spans="2:11">
      <c r="B1126" s="211"/>
      <c r="C1126" s="333"/>
      <c r="D1126" s="333"/>
      <c r="E1126" s="219"/>
      <c r="F1126" s="220"/>
      <c r="G1126" s="211"/>
      <c r="H1126" s="211"/>
      <c r="I1126" s="211"/>
      <c r="J1126" s="211"/>
      <c r="K1126" s="211"/>
    </row>
    <row r="1127" spans="2:11">
      <c r="B1127" s="221"/>
      <c r="C1127" s="222"/>
      <c r="D1127" s="223"/>
      <c r="E1127" s="223"/>
      <c r="F1127" s="223"/>
      <c r="G1127" s="334"/>
      <c r="H1127" s="334"/>
      <c r="I1127" s="335"/>
      <c r="J1127" s="335"/>
      <c r="K1127" s="270"/>
    </row>
    <row r="1128" spans="2:11">
      <c r="B1128" s="211"/>
      <c r="C1128" s="211"/>
      <c r="D1128" s="211"/>
      <c r="E1128" s="211"/>
      <c r="F1128" s="211"/>
      <c r="G1128" s="211"/>
      <c r="H1128" s="211"/>
      <c r="I1128" s="211"/>
      <c r="J1128" s="211"/>
      <c r="K1128" s="211"/>
    </row>
    <row r="1129" spans="2:11">
      <c r="B1129" s="217"/>
      <c r="C1129" s="340"/>
      <c r="D1129" s="340"/>
      <c r="E1129" s="340"/>
      <c r="F1129" s="340"/>
      <c r="G1129" s="340"/>
      <c r="H1129" s="340"/>
      <c r="I1129" s="340"/>
      <c r="J1129" s="340"/>
      <c r="K1129" s="340"/>
    </row>
    <row r="1130" spans="2:11">
      <c r="B1130" s="341"/>
      <c r="C1130" s="341"/>
      <c r="D1130" s="341"/>
      <c r="E1130" s="218"/>
      <c r="F1130" s="218"/>
      <c r="G1130" s="334"/>
      <c r="H1130" s="334"/>
      <c r="I1130" s="342"/>
      <c r="J1130" s="342"/>
      <c r="K1130" s="269"/>
    </row>
    <row r="1131" spans="2:11">
      <c r="B1131" s="211"/>
      <c r="C1131" s="336"/>
      <c r="D1131" s="336"/>
      <c r="E1131" s="211"/>
      <c r="F1131" s="211"/>
      <c r="G1131" s="211"/>
      <c r="H1131" s="211"/>
      <c r="I1131" s="337"/>
      <c r="J1131" s="337"/>
      <c r="K1131" s="272"/>
    </row>
    <row r="1132" spans="2:11">
      <c r="B1132" s="211"/>
      <c r="C1132" s="211"/>
      <c r="D1132" s="211"/>
      <c r="E1132" s="211"/>
      <c r="F1132" s="211"/>
      <c r="G1132" s="211"/>
      <c r="H1132" s="211"/>
      <c r="I1132" s="211"/>
      <c r="J1132" s="211"/>
      <c r="K1132" s="211"/>
    </row>
    <row r="1133" spans="2:11">
      <c r="B1133" s="221"/>
      <c r="C1133" s="222"/>
      <c r="D1133" s="223"/>
      <c r="E1133" s="223"/>
      <c r="F1133" s="223"/>
      <c r="G1133" s="334"/>
      <c r="H1133" s="334"/>
      <c r="I1133" s="335"/>
      <c r="J1133" s="335"/>
      <c r="K1133" s="276"/>
    </row>
    <row r="1134" spans="2:11">
      <c r="B1134" s="211"/>
      <c r="C1134" s="211"/>
      <c r="D1134" s="211"/>
      <c r="E1134" s="211"/>
      <c r="F1134" s="211"/>
      <c r="G1134" s="211"/>
      <c r="H1134" s="211"/>
      <c r="I1134" s="211"/>
      <c r="J1134" s="211"/>
      <c r="K1134" s="211"/>
    </row>
    <row r="1135" spans="2:11">
      <c r="B1135" s="217"/>
      <c r="C1135" s="340"/>
      <c r="D1135" s="340"/>
      <c r="E1135" s="340"/>
      <c r="F1135" s="340"/>
      <c r="G1135" s="340"/>
      <c r="H1135" s="340"/>
      <c r="I1135" s="340"/>
      <c r="J1135" s="340"/>
      <c r="K1135" s="340"/>
    </row>
    <row r="1136" spans="2:11">
      <c r="B1136" s="341"/>
      <c r="C1136" s="341"/>
      <c r="D1136" s="341"/>
      <c r="E1136" s="218"/>
      <c r="F1136" s="218"/>
      <c r="G1136" s="334"/>
      <c r="H1136" s="334"/>
      <c r="I1136" s="342"/>
      <c r="J1136" s="342"/>
      <c r="K1136" s="275"/>
    </row>
    <row r="1137" spans="2:11">
      <c r="B1137" s="211"/>
      <c r="C1137" s="336"/>
      <c r="D1137" s="336"/>
      <c r="E1137" s="211"/>
      <c r="F1137" s="211"/>
      <c r="G1137" s="211"/>
      <c r="H1137" s="211"/>
      <c r="I1137" s="337"/>
      <c r="J1137" s="337"/>
      <c r="K1137" s="272"/>
    </row>
    <row r="1138" spans="2:11">
      <c r="B1138" s="211"/>
      <c r="C1138" s="211"/>
      <c r="D1138" s="211"/>
      <c r="E1138" s="211"/>
      <c r="F1138" s="211"/>
      <c r="G1138" s="211"/>
      <c r="H1138" s="211"/>
      <c r="I1138" s="211"/>
      <c r="J1138" s="211"/>
      <c r="K1138" s="211"/>
    </row>
    <row r="1139" spans="2:11">
      <c r="B1139" s="211"/>
      <c r="C1139" s="336"/>
      <c r="D1139" s="336"/>
      <c r="E1139" s="211"/>
      <c r="F1139" s="211"/>
      <c r="G1139" s="211"/>
      <c r="H1139" s="211"/>
      <c r="I1139" s="343"/>
      <c r="J1139" s="343"/>
      <c r="K1139" s="272"/>
    </row>
    <row r="1140" spans="2:11">
      <c r="B1140" s="211"/>
      <c r="C1140" s="211"/>
      <c r="D1140" s="211"/>
      <c r="E1140" s="211"/>
      <c r="F1140" s="211"/>
      <c r="G1140" s="211"/>
      <c r="H1140" s="211"/>
      <c r="I1140" s="211"/>
      <c r="J1140" s="211"/>
      <c r="K1140" s="211"/>
    </row>
    <row r="1141" spans="2:11">
      <c r="B1141" s="211"/>
      <c r="C1141" s="336"/>
      <c r="D1141" s="336"/>
      <c r="E1141" s="211"/>
      <c r="F1141" s="211"/>
      <c r="G1141" s="211"/>
      <c r="H1141" s="211"/>
      <c r="I1141" s="338"/>
      <c r="J1141" s="338"/>
      <c r="K1141" s="271"/>
    </row>
    <row r="1142" spans="2:11">
      <c r="B1142" s="211"/>
      <c r="C1142" s="333"/>
      <c r="D1142" s="333"/>
      <c r="E1142" s="219"/>
      <c r="F1142" s="220"/>
      <c r="G1142" s="211"/>
      <c r="H1142" s="211"/>
      <c r="I1142" s="211"/>
      <c r="J1142" s="211"/>
      <c r="K1142" s="211"/>
    </row>
    <row r="1143" spans="2:11">
      <c r="B1143" s="211"/>
      <c r="C1143" s="336"/>
      <c r="D1143" s="336"/>
      <c r="E1143" s="211"/>
      <c r="F1143" s="211"/>
      <c r="G1143" s="211"/>
      <c r="H1143" s="211"/>
      <c r="I1143" s="338"/>
      <c r="J1143" s="338"/>
      <c r="K1143" s="274"/>
    </row>
    <row r="1144" spans="2:11">
      <c r="B1144" s="211"/>
      <c r="C1144" s="333"/>
      <c r="D1144" s="333"/>
      <c r="E1144" s="219"/>
      <c r="F1144" s="220"/>
      <c r="G1144" s="211"/>
      <c r="H1144" s="211"/>
      <c r="I1144" s="211"/>
      <c r="J1144" s="211"/>
      <c r="K1144" s="211"/>
    </row>
    <row r="1145" spans="2:11">
      <c r="B1145" s="221"/>
      <c r="C1145" s="222"/>
      <c r="D1145" s="223"/>
      <c r="E1145" s="223"/>
      <c r="F1145" s="223"/>
      <c r="G1145" s="334"/>
      <c r="H1145" s="334"/>
      <c r="I1145" s="335"/>
      <c r="J1145" s="335"/>
      <c r="K1145" s="270"/>
    </row>
    <row r="1146" spans="2:11">
      <c r="B1146" s="211"/>
      <c r="C1146" s="211"/>
      <c r="D1146" s="211"/>
      <c r="E1146" s="211"/>
      <c r="F1146" s="211"/>
      <c r="G1146" s="211"/>
      <c r="H1146" s="211"/>
      <c r="I1146" s="211"/>
      <c r="J1146" s="211"/>
      <c r="K1146" s="211"/>
    </row>
    <row r="1147" spans="2:11">
      <c r="B1147" s="217"/>
      <c r="C1147" s="340"/>
      <c r="D1147" s="340"/>
      <c r="E1147" s="340"/>
      <c r="F1147" s="340"/>
      <c r="G1147" s="340"/>
      <c r="H1147" s="340"/>
      <c r="I1147" s="340"/>
      <c r="J1147" s="340"/>
      <c r="K1147" s="340"/>
    </row>
    <row r="1148" spans="2:11">
      <c r="B1148" s="341"/>
      <c r="C1148" s="341"/>
      <c r="D1148" s="341"/>
      <c r="E1148" s="218"/>
      <c r="F1148" s="218"/>
      <c r="G1148" s="334"/>
      <c r="H1148" s="334"/>
      <c r="I1148" s="342"/>
      <c r="J1148" s="342"/>
      <c r="K1148" s="273"/>
    </row>
    <row r="1149" spans="2:11">
      <c r="B1149" s="211"/>
      <c r="C1149" s="336"/>
      <c r="D1149" s="336"/>
      <c r="E1149" s="211"/>
      <c r="F1149" s="211"/>
      <c r="G1149" s="211"/>
      <c r="H1149" s="211"/>
      <c r="I1149" s="337"/>
      <c r="J1149" s="337"/>
      <c r="K1149" s="272"/>
    </row>
    <row r="1150" spans="2:11">
      <c r="B1150" s="211"/>
      <c r="C1150" s="211"/>
      <c r="D1150" s="211"/>
      <c r="E1150" s="211"/>
      <c r="F1150" s="211"/>
      <c r="G1150" s="211"/>
      <c r="H1150" s="211"/>
      <c r="I1150" s="211"/>
      <c r="J1150" s="211"/>
      <c r="K1150" s="211"/>
    </row>
    <row r="1151" spans="2:11">
      <c r="B1151" s="211"/>
      <c r="C1151" s="336"/>
      <c r="D1151" s="336"/>
      <c r="E1151" s="211"/>
      <c r="F1151" s="211"/>
      <c r="G1151" s="211"/>
      <c r="H1151" s="211"/>
      <c r="I1151" s="338"/>
      <c r="J1151" s="338"/>
      <c r="K1151" s="271"/>
    </row>
    <row r="1152" spans="2:11">
      <c r="B1152" s="211"/>
      <c r="C1152" s="333"/>
      <c r="D1152" s="333"/>
      <c r="E1152" s="219"/>
      <c r="F1152" s="220"/>
      <c r="G1152" s="211"/>
      <c r="H1152" s="211"/>
      <c r="I1152" s="211"/>
      <c r="J1152" s="211"/>
      <c r="K1152" s="211"/>
    </row>
    <row r="1153" spans="2:11">
      <c r="B1153" s="221"/>
      <c r="C1153" s="222"/>
      <c r="D1153" s="223"/>
      <c r="E1153" s="223"/>
      <c r="F1153" s="223"/>
      <c r="G1153" s="334"/>
      <c r="H1153" s="334"/>
      <c r="I1153" s="335"/>
      <c r="J1153" s="335"/>
      <c r="K1153" s="270"/>
    </row>
    <row r="1154" spans="2:11">
      <c r="B1154" s="211"/>
      <c r="C1154" s="211"/>
      <c r="D1154" s="211"/>
      <c r="E1154" s="211"/>
      <c r="F1154" s="211"/>
      <c r="G1154" s="211"/>
      <c r="H1154" s="211"/>
      <c r="I1154" s="211"/>
      <c r="J1154" s="211"/>
      <c r="K1154" s="211"/>
    </row>
    <row r="1155" spans="2:11">
      <c r="B1155" s="217"/>
      <c r="C1155" s="340"/>
      <c r="D1155" s="340"/>
      <c r="E1155" s="340"/>
      <c r="F1155" s="340"/>
      <c r="G1155" s="340"/>
      <c r="H1155" s="340"/>
      <c r="I1155" s="340"/>
      <c r="J1155" s="340"/>
      <c r="K1155" s="340"/>
    </row>
    <row r="1156" spans="2:11">
      <c r="B1156" s="341"/>
      <c r="C1156" s="341"/>
      <c r="D1156" s="341"/>
      <c r="E1156" s="218"/>
      <c r="F1156" s="218"/>
      <c r="G1156" s="334"/>
      <c r="H1156" s="334"/>
      <c r="I1156" s="342"/>
      <c r="J1156" s="342"/>
      <c r="K1156" s="273"/>
    </row>
    <row r="1157" spans="2:11">
      <c r="B1157" s="211"/>
      <c r="C1157" s="336"/>
      <c r="D1157" s="336"/>
      <c r="E1157" s="211"/>
      <c r="F1157" s="211"/>
      <c r="G1157" s="211"/>
      <c r="H1157" s="211"/>
      <c r="I1157" s="337"/>
      <c r="J1157" s="337"/>
      <c r="K1157" s="272"/>
    </row>
    <row r="1158" spans="2:11">
      <c r="B1158" s="211"/>
      <c r="C1158" s="211"/>
      <c r="D1158" s="211"/>
      <c r="E1158" s="211"/>
      <c r="F1158" s="211"/>
      <c r="G1158" s="211"/>
      <c r="H1158" s="211"/>
      <c r="I1158" s="211"/>
      <c r="J1158" s="211"/>
      <c r="K1158" s="211"/>
    </row>
    <row r="1159" spans="2:11">
      <c r="B1159" s="211"/>
      <c r="C1159" s="336"/>
      <c r="D1159" s="336"/>
      <c r="E1159" s="211"/>
      <c r="F1159" s="211"/>
      <c r="G1159" s="211"/>
      <c r="H1159" s="211"/>
      <c r="I1159" s="338"/>
      <c r="J1159" s="338"/>
      <c r="K1159" s="271"/>
    </row>
    <row r="1160" spans="2:11">
      <c r="B1160" s="211"/>
      <c r="C1160" s="333"/>
      <c r="D1160" s="333"/>
      <c r="E1160" s="219"/>
      <c r="F1160" s="220"/>
      <c r="G1160" s="211"/>
      <c r="H1160" s="211"/>
      <c r="I1160" s="211"/>
      <c r="J1160" s="211"/>
      <c r="K1160" s="211"/>
    </row>
    <row r="1161" spans="2:11">
      <c r="B1161" s="221"/>
      <c r="C1161" s="222"/>
      <c r="D1161" s="223"/>
      <c r="E1161" s="223"/>
      <c r="F1161" s="223"/>
      <c r="G1161" s="334"/>
      <c r="H1161" s="334"/>
      <c r="I1161" s="335"/>
      <c r="J1161" s="335"/>
      <c r="K1161" s="270"/>
    </row>
    <row r="1162" spans="2:11">
      <c r="B1162" s="211"/>
      <c r="C1162" s="211"/>
      <c r="D1162" s="211"/>
      <c r="E1162" s="211"/>
      <c r="F1162" s="211"/>
      <c r="G1162" s="211"/>
      <c r="H1162" s="211"/>
      <c r="I1162" s="211"/>
      <c r="J1162" s="211"/>
      <c r="K1162" s="211"/>
    </row>
    <row r="1163" spans="2:11">
      <c r="B1163" s="217"/>
      <c r="C1163" s="340"/>
      <c r="D1163" s="340"/>
      <c r="E1163" s="340"/>
      <c r="F1163" s="340"/>
      <c r="G1163" s="340"/>
      <c r="H1163" s="340"/>
      <c r="I1163" s="340"/>
      <c r="J1163" s="340"/>
      <c r="K1163" s="340"/>
    </row>
    <row r="1164" spans="2:11">
      <c r="B1164" s="341"/>
      <c r="C1164" s="341"/>
      <c r="D1164" s="341"/>
      <c r="E1164" s="218"/>
      <c r="F1164" s="218"/>
      <c r="G1164" s="334"/>
      <c r="H1164" s="334"/>
      <c r="I1164" s="342"/>
      <c r="J1164" s="342"/>
      <c r="K1164" s="273"/>
    </row>
    <row r="1165" spans="2:11">
      <c r="B1165" s="211"/>
      <c r="C1165" s="336"/>
      <c r="D1165" s="336"/>
      <c r="E1165" s="211"/>
      <c r="F1165" s="211"/>
      <c r="G1165" s="211"/>
      <c r="H1165" s="211"/>
      <c r="I1165" s="337"/>
      <c r="J1165" s="337"/>
      <c r="K1165" s="272"/>
    </row>
    <row r="1166" spans="2:11">
      <c r="B1166" s="211"/>
      <c r="C1166" s="211"/>
      <c r="D1166" s="211"/>
      <c r="E1166" s="211"/>
      <c r="F1166" s="211"/>
      <c r="G1166" s="211"/>
      <c r="H1166" s="211"/>
      <c r="I1166" s="211"/>
      <c r="J1166" s="211"/>
      <c r="K1166" s="211"/>
    </row>
    <row r="1167" spans="2:11">
      <c r="B1167" s="211"/>
      <c r="C1167" s="336"/>
      <c r="D1167" s="336"/>
      <c r="E1167" s="211"/>
      <c r="F1167" s="211"/>
      <c r="G1167" s="211"/>
      <c r="H1167" s="211"/>
      <c r="I1167" s="338"/>
      <c r="J1167" s="338"/>
      <c r="K1167" s="271"/>
    </row>
    <row r="1168" spans="2:11">
      <c r="B1168" s="211"/>
      <c r="C1168" s="333"/>
      <c r="D1168" s="333"/>
      <c r="E1168" s="219"/>
      <c r="F1168" s="220"/>
      <c r="G1168" s="211"/>
      <c r="H1168" s="211"/>
      <c r="I1168" s="211"/>
      <c r="J1168" s="211"/>
      <c r="K1168" s="211"/>
    </row>
    <row r="1169" spans="2:11">
      <c r="B1169" s="221"/>
      <c r="C1169" s="222"/>
      <c r="D1169" s="223"/>
      <c r="E1169" s="223"/>
      <c r="F1169" s="223"/>
      <c r="G1169" s="334"/>
      <c r="H1169" s="334"/>
      <c r="I1169" s="335"/>
      <c r="J1169" s="335"/>
      <c r="K1169" s="270"/>
    </row>
    <row r="1170" spans="2:11">
      <c r="B1170" s="211"/>
      <c r="C1170" s="211"/>
      <c r="D1170" s="211"/>
      <c r="E1170" s="211"/>
      <c r="F1170" s="211"/>
      <c r="G1170" s="211"/>
      <c r="H1170" s="211"/>
      <c r="I1170" s="211"/>
      <c r="J1170" s="211"/>
      <c r="K1170" s="211"/>
    </row>
    <row r="1171" spans="2:11">
      <c r="B1171" s="217"/>
      <c r="C1171" s="340"/>
      <c r="D1171" s="340"/>
      <c r="E1171" s="340"/>
      <c r="F1171" s="340"/>
      <c r="G1171" s="340"/>
      <c r="H1171" s="340"/>
      <c r="I1171" s="340"/>
      <c r="J1171" s="340"/>
      <c r="K1171" s="340"/>
    </row>
    <row r="1172" spans="2:11">
      <c r="B1172" s="341"/>
      <c r="C1172" s="341"/>
      <c r="D1172" s="341"/>
      <c r="E1172" s="218"/>
      <c r="F1172" s="218"/>
      <c r="G1172" s="334"/>
      <c r="H1172" s="334"/>
      <c r="I1172" s="342"/>
      <c r="J1172" s="342"/>
      <c r="K1172" s="273"/>
    </row>
    <row r="1173" spans="2:11">
      <c r="B1173" s="211"/>
      <c r="C1173" s="336"/>
      <c r="D1173" s="336"/>
      <c r="E1173" s="211"/>
      <c r="F1173" s="211"/>
      <c r="G1173" s="211"/>
      <c r="H1173" s="211"/>
      <c r="I1173" s="337"/>
      <c r="J1173" s="337"/>
      <c r="K1173" s="272"/>
    </row>
    <row r="1174" spans="2:11">
      <c r="B1174" s="211"/>
      <c r="C1174" s="211"/>
      <c r="D1174" s="211"/>
      <c r="E1174" s="211"/>
      <c r="F1174" s="211"/>
      <c r="G1174" s="211"/>
      <c r="H1174" s="211"/>
      <c r="I1174" s="211"/>
      <c r="J1174" s="211"/>
      <c r="K1174" s="211"/>
    </row>
    <row r="1175" spans="2:11">
      <c r="B1175" s="211"/>
      <c r="C1175" s="336"/>
      <c r="D1175" s="336"/>
      <c r="E1175" s="211"/>
      <c r="F1175" s="211"/>
      <c r="G1175" s="211"/>
      <c r="H1175" s="211"/>
      <c r="I1175" s="338"/>
      <c r="J1175" s="338"/>
      <c r="K1175" s="271"/>
    </row>
    <row r="1176" spans="2:11">
      <c r="B1176" s="211"/>
      <c r="C1176" s="333"/>
      <c r="D1176" s="333"/>
      <c r="E1176" s="219"/>
      <c r="F1176" s="220"/>
      <c r="G1176" s="211"/>
      <c r="H1176" s="211"/>
      <c r="I1176" s="211"/>
      <c r="J1176" s="211"/>
      <c r="K1176" s="211"/>
    </row>
    <row r="1177" spans="2:11">
      <c r="B1177" s="211"/>
      <c r="C1177" s="336"/>
      <c r="D1177" s="336"/>
      <c r="E1177" s="211"/>
      <c r="F1177" s="211"/>
      <c r="G1177" s="211"/>
      <c r="H1177" s="211"/>
      <c r="I1177" s="338"/>
      <c r="J1177" s="338"/>
      <c r="K1177" s="271"/>
    </row>
    <row r="1178" spans="2:11">
      <c r="B1178" s="211"/>
      <c r="C1178" s="333"/>
      <c r="D1178" s="333"/>
      <c r="E1178" s="219"/>
      <c r="F1178" s="220"/>
      <c r="G1178" s="211"/>
      <c r="H1178" s="211"/>
      <c r="I1178" s="211"/>
      <c r="J1178" s="211"/>
      <c r="K1178" s="211"/>
    </row>
    <row r="1179" spans="2:11">
      <c r="B1179" s="221"/>
      <c r="C1179" s="222"/>
      <c r="D1179" s="223"/>
      <c r="E1179" s="223"/>
      <c r="F1179" s="223"/>
      <c r="G1179" s="334"/>
      <c r="H1179" s="334"/>
      <c r="I1179" s="335"/>
      <c r="J1179" s="335"/>
      <c r="K1179" s="270"/>
    </row>
    <row r="1180" spans="2:11">
      <c r="B1180" s="211"/>
      <c r="C1180" s="211"/>
      <c r="D1180" s="211"/>
      <c r="E1180" s="211"/>
      <c r="F1180" s="211"/>
      <c r="G1180" s="211"/>
      <c r="H1180" s="211"/>
      <c r="I1180" s="211"/>
      <c r="J1180" s="211"/>
      <c r="K1180" s="211"/>
    </row>
    <row r="1181" spans="2:11">
      <c r="B1181" s="225"/>
      <c r="C1181" s="222"/>
      <c r="D1181" s="223"/>
      <c r="E1181" s="223"/>
      <c r="F1181" s="223"/>
      <c r="G1181" s="334"/>
      <c r="H1181" s="334"/>
      <c r="I1181" s="335"/>
      <c r="J1181" s="335"/>
      <c r="K1181" s="279"/>
    </row>
    <row r="1182" spans="2:11">
      <c r="B1182" s="211"/>
      <c r="C1182" s="211"/>
      <c r="D1182" s="211"/>
      <c r="E1182" s="211"/>
      <c r="F1182" s="211"/>
      <c r="G1182" s="211"/>
      <c r="H1182" s="211"/>
      <c r="I1182" s="211"/>
      <c r="J1182" s="211"/>
      <c r="K1182" s="211"/>
    </row>
  </sheetData>
  <mergeCells count="1415">
    <mergeCell ref="C1171:K1171"/>
    <mergeCell ref="B1172:D1172"/>
    <mergeCell ref="G1172:H1172"/>
    <mergeCell ref="I1172:J1172"/>
    <mergeCell ref="C1168:D1168"/>
    <mergeCell ref="G1169:H1169"/>
    <mergeCell ref="I1169:J1169"/>
    <mergeCell ref="C1165:D1165"/>
    <mergeCell ref="I1165:J1165"/>
    <mergeCell ref="C1167:D1167"/>
    <mergeCell ref="I1167:J1167"/>
    <mergeCell ref="G1179:H1179"/>
    <mergeCell ref="I1179:J1179"/>
    <mergeCell ref="G1181:H1181"/>
    <mergeCell ref="I1181:J1181"/>
    <mergeCell ref="C1176:D1176"/>
    <mergeCell ref="C1177:D1177"/>
    <mergeCell ref="I1177:J1177"/>
    <mergeCell ref="C1178:D1178"/>
    <mergeCell ref="C1173:D1173"/>
    <mergeCell ref="I1173:J1173"/>
    <mergeCell ref="C1175:D1175"/>
    <mergeCell ref="I1175:J1175"/>
    <mergeCell ref="C1155:K1155"/>
    <mergeCell ref="B1156:D1156"/>
    <mergeCell ref="G1156:H1156"/>
    <mergeCell ref="I1156:J1156"/>
    <mergeCell ref="C1152:D1152"/>
    <mergeCell ref="G1153:H1153"/>
    <mergeCell ref="I1153:J1153"/>
    <mergeCell ref="C1149:D1149"/>
    <mergeCell ref="I1149:J1149"/>
    <mergeCell ref="C1151:D1151"/>
    <mergeCell ref="I1151:J1151"/>
    <mergeCell ref="C1163:K1163"/>
    <mergeCell ref="B1164:D1164"/>
    <mergeCell ref="G1164:H1164"/>
    <mergeCell ref="I1164:J1164"/>
    <mergeCell ref="C1160:D1160"/>
    <mergeCell ref="G1161:H1161"/>
    <mergeCell ref="I1161:J1161"/>
    <mergeCell ref="C1157:D1157"/>
    <mergeCell ref="I1157:J1157"/>
    <mergeCell ref="C1159:D1159"/>
    <mergeCell ref="I1159:J1159"/>
    <mergeCell ref="C1137:D1137"/>
    <mergeCell ref="I1137:J1137"/>
    <mergeCell ref="C1139:D1139"/>
    <mergeCell ref="I1139:J1139"/>
    <mergeCell ref="C1135:K1135"/>
    <mergeCell ref="B1136:D1136"/>
    <mergeCell ref="G1136:H1136"/>
    <mergeCell ref="I1136:J1136"/>
    <mergeCell ref="C1131:D1131"/>
    <mergeCell ref="I1131:J1131"/>
    <mergeCell ref="G1133:H1133"/>
    <mergeCell ref="I1133:J1133"/>
    <mergeCell ref="C1147:K1147"/>
    <mergeCell ref="B1148:D1148"/>
    <mergeCell ref="G1148:H1148"/>
    <mergeCell ref="I1148:J1148"/>
    <mergeCell ref="C1144:D1144"/>
    <mergeCell ref="G1145:H1145"/>
    <mergeCell ref="I1145:J1145"/>
    <mergeCell ref="C1141:D1141"/>
    <mergeCell ref="I1141:J1141"/>
    <mergeCell ref="C1142:D1142"/>
    <mergeCell ref="C1143:D1143"/>
    <mergeCell ref="I1143:J1143"/>
    <mergeCell ref="C1117:D1117"/>
    <mergeCell ref="I1117:J1117"/>
    <mergeCell ref="C1119:D1119"/>
    <mergeCell ref="I1119:J1119"/>
    <mergeCell ref="C1115:K1115"/>
    <mergeCell ref="B1116:D1116"/>
    <mergeCell ref="G1116:H1116"/>
    <mergeCell ref="I1116:J1116"/>
    <mergeCell ref="C1111:D1111"/>
    <mergeCell ref="I1111:J1111"/>
    <mergeCell ref="C1112:D1112"/>
    <mergeCell ref="G1113:H1113"/>
    <mergeCell ref="I1113:J1113"/>
    <mergeCell ref="B1130:D1130"/>
    <mergeCell ref="G1130:H1130"/>
    <mergeCell ref="I1130:J1130"/>
    <mergeCell ref="G1127:H1127"/>
    <mergeCell ref="I1127:J1127"/>
    <mergeCell ref="C1129:K1129"/>
    <mergeCell ref="C1124:D1124"/>
    <mergeCell ref="C1125:D1125"/>
    <mergeCell ref="I1125:J1125"/>
    <mergeCell ref="C1126:D1126"/>
    <mergeCell ref="C1121:D1121"/>
    <mergeCell ref="I1121:J1121"/>
    <mergeCell ref="C1122:D1122"/>
    <mergeCell ref="C1123:D1123"/>
    <mergeCell ref="I1123:J1123"/>
    <mergeCell ref="C1099:K1099"/>
    <mergeCell ref="B1100:D1100"/>
    <mergeCell ref="G1100:H1100"/>
    <mergeCell ref="I1100:J1100"/>
    <mergeCell ref="C1096:D1096"/>
    <mergeCell ref="G1097:H1097"/>
    <mergeCell ref="I1097:J1097"/>
    <mergeCell ref="C1093:D1093"/>
    <mergeCell ref="I1093:J1093"/>
    <mergeCell ref="C1095:D1095"/>
    <mergeCell ref="I1095:J1095"/>
    <mergeCell ref="C1108:D1108"/>
    <mergeCell ref="C1109:D1109"/>
    <mergeCell ref="I1109:J1109"/>
    <mergeCell ref="C1110:D1110"/>
    <mergeCell ref="C1105:D1105"/>
    <mergeCell ref="I1105:J1105"/>
    <mergeCell ref="C1106:D1106"/>
    <mergeCell ref="C1107:D1107"/>
    <mergeCell ref="I1107:J1107"/>
    <mergeCell ref="C1101:D1101"/>
    <mergeCell ref="I1101:J1101"/>
    <mergeCell ref="C1103:D1103"/>
    <mergeCell ref="I1103:J1103"/>
    <mergeCell ref="C1083:K1083"/>
    <mergeCell ref="B1084:D1084"/>
    <mergeCell ref="G1084:H1084"/>
    <mergeCell ref="I1084:J1084"/>
    <mergeCell ref="C1080:D1080"/>
    <mergeCell ref="G1081:H1081"/>
    <mergeCell ref="I1081:J1081"/>
    <mergeCell ref="C1077:D1077"/>
    <mergeCell ref="I1077:J1077"/>
    <mergeCell ref="C1078:D1078"/>
    <mergeCell ref="C1079:D1079"/>
    <mergeCell ref="I1079:J1079"/>
    <mergeCell ref="C1091:K1091"/>
    <mergeCell ref="B1092:D1092"/>
    <mergeCell ref="G1092:H1092"/>
    <mergeCell ref="I1092:J1092"/>
    <mergeCell ref="C1088:D1088"/>
    <mergeCell ref="G1089:H1089"/>
    <mergeCell ref="I1089:J1089"/>
    <mergeCell ref="C1085:D1085"/>
    <mergeCell ref="I1085:J1085"/>
    <mergeCell ref="C1087:D1087"/>
    <mergeCell ref="I1087:J1087"/>
    <mergeCell ref="C1065:K1065"/>
    <mergeCell ref="B1066:D1066"/>
    <mergeCell ref="G1066:H1066"/>
    <mergeCell ref="I1066:J1066"/>
    <mergeCell ref="C1062:D1062"/>
    <mergeCell ref="G1063:H1063"/>
    <mergeCell ref="I1063:J1063"/>
    <mergeCell ref="C1059:D1059"/>
    <mergeCell ref="I1059:J1059"/>
    <mergeCell ref="C1060:D1060"/>
    <mergeCell ref="C1061:D1061"/>
    <mergeCell ref="I1061:J1061"/>
    <mergeCell ref="C1073:D1073"/>
    <mergeCell ref="I1073:J1073"/>
    <mergeCell ref="C1075:D1075"/>
    <mergeCell ref="I1075:J1075"/>
    <mergeCell ref="C1071:K1071"/>
    <mergeCell ref="B1072:D1072"/>
    <mergeCell ref="G1072:H1072"/>
    <mergeCell ref="I1072:J1072"/>
    <mergeCell ref="C1067:D1067"/>
    <mergeCell ref="I1067:J1067"/>
    <mergeCell ref="G1069:H1069"/>
    <mergeCell ref="I1069:J1069"/>
    <mergeCell ref="B1048:D1048"/>
    <mergeCell ref="G1048:H1048"/>
    <mergeCell ref="I1048:J1048"/>
    <mergeCell ref="G1045:H1045"/>
    <mergeCell ref="I1045:J1045"/>
    <mergeCell ref="C1047:K1047"/>
    <mergeCell ref="C1042:D1042"/>
    <mergeCell ref="C1043:D1043"/>
    <mergeCell ref="I1043:J1043"/>
    <mergeCell ref="C1044:D1044"/>
    <mergeCell ref="C1039:D1039"/>
    <mergeCell ref="I1039:J1039"/>
    <mergeCell ref="C1041:D1041"/>
    <mergeCell ref="I1041:J1041"/>
    <mergeCell ref="C1055:D1055"/>
    <mergeCell ref="I1055:J1055"/>
    <mergeCell ref="C1057:D1057"/>
    <mergeCell ref="I1057:J1057"/>
    <mergeCell ref="C1053:K1053"/>
    <mergeCell ref="B1054:D1054"/>
    <mergeCell ref="G1054:H1054"/>
    <mergeCell ref="I1054:J1054"/>
    <mergeCell ref="C1049:D1049"/>
    <mergeCell ref="I1049:J1049"/>
    <mergeCell ref="G1051:H1051"/>
    <mergeCell ref="I1051:J1051"/>
    <mergeCell ref="C1028:D1028"/>
    <mergeCell ref="G1029:H1029"/>
    <mergeCell ref="I1029:J1029"/>
    <mergeCell ref="C1025:D1025"/>
    <mergeCell ref="I1025:J1025"/>
    <mergeCell ref="C1026:D1026"/>
    <mergeCell ref="C1027:D1027"/>
    <mergeCell ref="I1027:J1027"/>
    <mergeCell ref="C1022:D1022"/>
    <mergeCell ref="C1023:D1023"/>
    <mergeCell ref="I1023:J1023"/>
    <mergeCell ref="C1024:D1024"/>
    <mergeCell ref="C1037:K1037"/>
    <mergeCell ref="B1038:D1038"/>
    <mergeCell ref="G1038:H1038"/>
    <mergeCell ref="I1038:J1038"/>
    <mergeCell ref="C1033:D1033"/>
    <mergeCell ref="I1033:J1033"/>
    <mergeCell ref="G1035:H1035"/>
    <mergeCell ref="I1035:J1035"/>
    <mergeCell ref="C1031:K1031"/>
    <mergeCell ref="B1032:D1032"/>
    <mergeCell ref="G1032:H1032"/>
    <mergeCell ref="I1032:J1032"/>
    <mergeCell ref="C1010:D1010"/>
    <mergeCell ref="G1011:H1011"/>
    <mergeCell ref="I1011:J1011"/>
    <mergeCell ref="C1007:D1007"/>
    <mergeCell ref="I1007:J1007"/>
    <mergeCell ref="C1009:D1009"/>
    <mergeCell ref="I1009:J1009"/>
    <mergeCell ref="C1005:K1005"/>
    <mergeCell ref="B1006:D1006"/>
    <mergeCell ref="G1006:H1006"/>
    <mergeCell ref="I1006:J1006"/>
    <mergeCell ref="C1019:D1019"/>
    <mergeCell ref="I1019:J1019"/>
    <mergeCell ref="C1021:D1021"/>
    <mergeCell ref="I1021:J1021"/>
    <mergeCell ref="C1015:D1015"/>
    <mergeCell ref="I1015:J1015"/>
    <mergeCell ref="C1017:D1017"/>
    <mergeCell ref="I1017:J1017"/>
    <mergeCell ref="C1013:K1013"/>
    <mergeCell ref="B1014:D1014"/>
    <mergeCell ref="G1014:H1014"/>
    <mergeCell ref="I1014:J1014"/>
    <mergeCell ref="C994:D994"/>
    <mergeCell ref="G995:H995"/>
    <mergeCell ref="I995:J995"/>
    <mergeCell ref="C991:D991"/>
    <mergeCell ref="I991:J991"/>
    <mergeCell ref="C992:D992"/>
    <mergeCell ref="C993:D993"/>
    <mergeCell ref="I993:J993"/>
    <mergeCell ref="C987:D987"/>
    <mergeCell ref="I987:J987"/>
    <mergeCell ref="C989:D989"/>
    <mergeCell ref="I989:J989"/>
    <mergeCell ref="C1002:D1002"/>
    <mergeCell ref="G1003:H1003"/>
    <mergeCell ref="I1003:J1003"/>
    <mergeCell ref="C999:D999"/>
    <mergeCell ref="I999:J999"/>
    <mergeCell ref="C1001:D1001"/>
    <mergeCell ref="I1001:J1001"/>
    <mergeCell ref="C997:K997"/>
    <mergeCell ref="B998:D998"/>
    <mergeCell ref="G998:H998"/>
    <mergeCell ref="I998:J998"/>
    <mergeCell ref="C975:K975"/>
    <mergeCell ref="B976:D976"/>
    <mergeCell ref="G976:H976"/>
    <mergeCell ref="I976:J976"/>
    <mergeCell ref="C972:D972"/>
    <mergeCell ref="G973:H973"/>
    <mergeCell ref="I973:J973"/>
    <mergeCell ref="C969:D969"/>
    <mergeCell ref="I969:J969"/>
    <mergeCell ref="C970:D970"/>
    <mergeCell ref="C971:D971"/>
    <mergeCell ref="I971:J971"/>
    <mergeCell ref="B986:D986"/>
    <mergeCell ref="G986:H986"/>
    <mergeCell ref="I986:J986"/>
    <mergeCell ref="G983:H983"/>
    <mergeCell ref="I983:J983"/>
    <mergeCell ref="C985:K985"/>
    <mergeCell ref="C980:D980"/>
    <mergeCell ref="C981:D981"/>
    <mergeCell ref="I981:J981"/>
    <mergeCell ref="C982:D982"/>
    <mergeCell ref="C977:D977"/>
    <mergeCell ref="I977:J977"/>
    <mergeCell ref="C979:D979"/>
    <mergeCell ref="I979:J979"/>
    <mergeCell ref="C956:D956"/>
    <mergeCell ref="C957:D957"/>
    <mergeCell ref="I957:J957"/>
    <mergeCell ref="C958:D958"/>
    <mergeCell ref="C953:D953"/>
    <mergeCell ref="I953:J953"/>
    <mergeCell ref="C955:D955"/>
    <mergeCell ref="I955:J955"/>
    <mergeCell ref="C949:D949"/>
    <mergeCell ref="I949:J949"/>
    <mergeCell ref="C951:D951"/>
    <mergeCell ref="I951:J951"/>
    <mergeCell ref="C965:D965"/>
    <mergeCell ref="I965:J965"/>
    <mergeCell ref="C967:D967"/>
    <mergeCell ref="I967:J967"/>
    <mergeCell ref="C963:K963"/>
    <mergeCell ref="B964:D964"/>
    <mergeCell ref="G964:H964"/>
    <mergeCell ref="I964:J964"/>
    <mergeCell ref="C959:D959"/>
    <mergeCell ref="I959:J959"/>
    <mergeCell ref="C960:D960"/>
    <mergeCell ref="G961:H961"/>
    <mergeCell ref="I961:J961"/>
    <mergeCell ref="C939:K939"/>
    <mergeCell ref="B940:D940"/>
    <mergeCell ref="G940:H940"/>
    <mergeCell ref="I940:J940"/>
    <mergeCell ref="C936:D936"/>
    <mergeCell ref="G937:H937"/>
    <mergeCell ref="I937:J937"/>
    <mergeCell ref="C933:D933"/>
    <mergeCell ref="I933:J933"/>
    <mergeCell ref="C935:D935"/>
    <mergeCell ref="I935:J935"/>
    <mergeCell ref="B932:D932"/>
    <mergeCell ref="G932:H932"/>
    <mergeCell ref="I932:J932"/>
    <mergeCell ref="C947:K947"/>
    <mergeCell ref="B948:D948"/>
    <mergeCell ref="G948:H948"/>
    <mergeCell ref="I948:J948"/>
    <mergeCell ref="C944:D944"/>
    <mergeCell ref="G945:H945"/>
    <mergeCell ref="I945:J945"/>
    <mergeCell ref="C941:D941"/>
    <mergeCell ref="I941:J941"/>
    <mergeCell ref="C943:D943"/>
    <mergeCell ref="I943:J943"/>
    <mergeCell ref="C919:D919"/>
    <mergeCell ref="I919:J919"/>
    <mergeCell ref="C921:D921"/>
    <mergeCell ref="I921:J921"/>
    <mergeCell ref="C917:K917"/>
    <mergeCell ref="B918:D918"/>
    <mergeCell ref="G918:H918"/>
    <mergeCell ref="I918:J918"/>
    <mergeCell ref="C913:D913"/>
    <mergeCell ref="I913:J913"/>
    <mergeCell ref="C914:D914"/>
    <mergeCell ref="G915:H915"/>
    <mergeCell ref="I915:J915"/>
    <mergeCell ref="G929:H929"/>
    <mergeCell ref="I929:J929"/>
    <mergeCell ref="C931:K931"/>
    <mergeCell ref="C926:D926"/>
    <mergeCell ref="C927:D927"/>
    <mergeCell ref="I927:J927"/>
    <mergeCell ref="C928:D928"/>
    <mergeCell ref="C923:D923"/>
    <mergeCell ref="I923:J923"/>
    <mergeCell ref="C924:D924"/>
    <mergeCell ref="C925:D925"/>
    <mergeCell ref="I925:J925"/>
    <mergeCell ref="C901:D901"/>
    <mergeCell ref="I901:J901"/>
    <mergeCell ref="C903:D903"/>
    <mergeCell ref="I903:J903"/>
    <mergeCell ref="C897:D897"/>
    <mergeCell ref="I897:J897"/>
    <mergeCell ref="C899:D899"/>
    <mergeCell ref="I899:J899"/>
    <mergeCell ref="C895:K895"/>
    <mergeCell ref="B896:D896"/>
    <mergeCell ref="G896:H896"/>
    <mergeCell ref="I896:J896"/>
    <mergeCell ref="C910:D910"/>
    <mergeCell ref="C911:D911"/>
    <mergeCell ref="I911:J911"/>
    <mergeCell ref="C912:D912"/>
    <mergeCell ref="C907:D907"/>
    <mergeCell ref="I907:J907"/>
    <mergeCell ref="C908:D908"/>
    <mergeCell ref="C909:D909"/>
    <mergeCell ref="I909:J909"/>
    <mergeCell ref="C904:D904"/>
    <mergeCell ref="C905:D905"/>
    <mergeCell ref="I905:J905"/>
    <mergeCell ref="C906:D906"/>
    <mergeCell ref="C882:D882"/>
    <mergeCell ref="C883:D883"/>
    <mergeCell ref="I883:J883"/>
    <mergeCell ref="C884:D884"/>
    <mergeCell ref="C879:D879"/>
    <mergeCell ref="I879:J879"/>
    <mergeCell ref="C880:D880"/>
    <mergeCell ref="C881:D881"/>
    <mergeCell ref="I881:J881"/>
    <mergeCell ref="C876:D876"/>
    <mergeCell ref="C877:D877"/>
    <mergeCell ref="I877:J877"/>
    <mergeCell ref="C878:D878"/>
    <mergeCell ref="C892:D892"/>
    <mergeCell ref="G893:H893"/>
    <mergeCell ref="I893:J893"/>
    <mergeCell ref="C889:D889"/>
    <mergeCell ref="I889:J889"/>
    <mergeCell ref="C891:D891"/>
    <mergeCell ref="I891:J891"/>
    <mergeCell ref="B888:D888"/>
    <mergeCell ref="G888:H888"/>
    <mergeCell ref="I888:J888"/>
    <mergeCell ref="G885:H885"/>
    <mergeCell ref="I885:J885"/>
    <mergeCell ref="C887:K887"/>
    <mergeCell ref="C861:D861"/>
    <mergeCell ref="I861:J861"/>
    <mergeCell ref="C863:D863"/>
    <mergeCell ref="I863:J863"/>
    <mergeCell ref="C859:K859"/>
    <mergeCell ref="B860:D860"/>
    <mergeCell ref="G860:H860"/>
    <mergeCell ref="I860:J860"/>
    <mergeCell ref="C856:D856"/>
    <mergeCell ref="G857:H857"/>
    <mergeCell ref="I857:J857"/>
    <mergeCell ref="C873:D873"/>
    <mergeCell ref="I873:J873"/>
    <mergeCell ref="C874:D874"/>
    <mergeCell ref="C875:D875"/>
    <mergeCell ref="I875:J875"/>
    <mergeCell ref="C869:D869"/>
    <mergeCell ref="I869:J869"/>
    <mergeCell ref="C871:D871"/>
    <mergeCell ref="I871:J871"/>
    <mergeCell ref="C865:D865"/>
    <mergeCell ref="I865:J865"/>
    <mergeCell ref="C867:D867"/>
    <mergeCell ref="I867:J867"/>
    <mergeCell ref="C845:D845"/>
    <mergeCell ref="I845:J845"/>
    <mergeCell ref="C847:D847"/>
    <mergeCell ref="I847:J847"/>
    <mergeCell ref="B844:D844"/>
    <mergeCell ref="G844:H844"/>
    <mergeCell ref="I844:J844"/>
    <mergeCell ref="G841:H841"/>
    <mergeCell ref="I841:J841"/>
    <mergeCell ref="C843:K843"/>
    <mergeCell ref="C838:D838"/>
    <mergeCell ref="C839:D839"/>
    <mergeCell ref="I839:J839"/>
    <mergeCell ref="C840:D840"/>
    <mergeCell ref="C853:D853"/>
    <mergeCell ref="I853:J853"/>
    <mergeCell ref="C855:D855"/>
    <mergeCell ref="I855:J855"/>
    <mergeCell ref="C851:K851"/>
    <mergeCell ref="B852:D852"/>
    <mergeCell ref="G852:H852"/>
    <mergeCell ref="I852:J852"/>
    <mergeCell ref="C848:D848"/>
    <mergeCell ref="G849:H849"/>
    <mergeCell ref="I849:J849"/>
    <mergeCell ref="C827:D827"/>
    <mergeCell ref="I827:J827"/>
    <mergeCell ref="C828:D828"/>
    <mergeCell ref="C829:D829"/>
    <mergeCell ref="I829:J829"/>
    <mergeCell ref="C824:D824"/>
    <mergeCell ref="C825:D825"/>
    <mergeCell ref="I825:J825"/>
    <mergeCell ref="C826:D826"/>
    <mergeCell ref="C821:D821"/>
    <mergeCell ref="I821:J821"/>
    <mergeCell ref="C823:D823"/>
    <mergeCell ref="I823:J823"/>
    <mergeCell ref="C835:D835"/>
    <mergeCell ref="I835:J835"/>
    <mergeCell ref="C837:D837"/>
    <mergeCell ref="I837:J837"/>
    <mergeCell ref="C833:K833"/>
    <mergeCell ref="B834:D834"/>
    <mergeCell ref="G834:H834"/>
    <mergeCell ref="I834:J834"/>
    <mergeCell ref="C830:D830"/>
    <mergeCell ref="G831:H831"/>
    <mergeCell ref="I831:J831"/>
    <mergeCell ref="C810:D810"/>
    <mergeCell ref="C805:D805"/>
    <mergeCell ref="I805:J805"/>
    <mergeCell ref="C807:D807"/>
    <mergeCell ref="I807:J807"/>
    <mergeCell ref="C801:D801"/>
    <mergeCell ref="I801:J801"/>
    <mergeCell ref="C803:D803"/>
    <mergeCell ref="I803:J803"/>
    <mergeCell ref="C817:D817"/>
    <mergeCell ref="I817:J817"/>
    <mergeCell ref="C819:D819"/>
    <mergeCell ref="I819:J819"/>
    <mergeCell ref="C815:K815"/>
    <mergeCell ref="B816:D816"/>
    <mergeCell ref="G816:H816"/>
    <mergeCell ref="I816:J816"/>
    <mergeCell ref="C811:D811"/>
    <mergeCell ref="I811:J811"/>
    <mergeCell ref="C812:D812"/>
    <mergeCell ref="G813:H813"/>
    <mergeCell ref="I813:J813"/>
    <mergeCell ref="B800:D800"/>
    <mergeCell ref="G800:H800"/>
    <mergeCell ref="I800:J800"/>
    <mergeCell ref="G797:H797"/>
    <mergeCell ref="I797:J797"/>
    <mergeCell ref="C799:K799"/>
    <mergeCell ref="C794:D794"/>
    <mergeCell ref="C795:D795"/>
    <mergeCell ref="I795:J795"/>
    <mergeCell ref="C796:D796"/>
    <mergeCell ref="C791:D791"/>
    <mergeCell ref="I791:J791"/>
    <mergeCell ref="C793:D793"/>
    <mergeCell ref="I793:J793"/>
    <mergeCell ref="C808:D808"/>
    <mergeCell ref="C809:D809"/>
    <mergeCell ref="I809:J809"/>
    <mergeCell ref="C779:D779"/>
    <mergeCell ref="I779:J779"/>
    <mergeCell ref="C781:D781"/>
    <mergeCell ref="I781:J781"/>
    <mergeCell ref="B778:D778"/>
    <mergeCell ref="G778:H778"/>
    <mergeCell ref="I778:J778"/>
    <mergeCell ref="G775:H775"/>
    <mergeCell ref="I775:J775"/>
    <mergeCell ref="C777:K777"/>
    <mergeCell ref="C772:D772"/>
    <mergeCell ref="C773:D773"/>
    <mergeCell ref="I773:J773"/>
    <mergeCell ref="C774:D774"/>
    <mergeCell ref="C787:D787"/>
    <mergeCell ref="I787:J787"/>
    <mergeCell ref="C789:D789"/>
    <mergeCell ref="I789:J789"/>
    <mergeCell ref="C785:K785"/>
    <mergeCell ref="B786:D786"/>
    <mergeCell ref="G786:H786"/>
    <mergeCell ref="I786:J786"/>
    <mergeCell ref="C782:D782"/>
    <mergeCell ref="G783:H783"/>
    <mergeCell ref="I783:J783"/>
    <mergeCell ref="C759:D759"/>
    <mergeCell ref="I759:J759"/>
    <mergeCell ref="C761:D761"/>
    <mergeCell ref="I761:J761"/>
    <mergeCell ref="C755:D755"/>
    <mergeCell ref="I755:J755"/>
    <mergeCell ref="C757:D757"/>
    <mergeCell ref="I757:J757"/>
    <mergeCell ref="B754:D754"/>
    <mergeCell ref="G754:H754"/>
    <mergeCell ref="I754:J754"/>
    <mergeCell ref="C769:D769"/>
    <mergeCell ref="I769:J769"/>
    <mergeCell ref="C770:D770"/>
    <mergeCell ref="C771:D771"/>
    <mergeCell ref="I771:J771"/>
    <mergeCell ref="C766:D766"/>
    <mergeCell ref="C767:D767"/>
    <mergeCell ref="I767:J767"/>
    <mergeCell ref="C768:D768"/>
    <mergeCell ref="C763:D763"/>
    <mergeCell ref="I763:J763"/>
    <mergeCell ref="C765:D765"/>
    <mergeCell ref="I765:J765"/>
    <mergeCell ref="C743:K743"/>
    <mergeCell ref="B744:D744"/>
    <mergeCell ref="G744:H744"/>
    <mergeCell ref="I744:J744"/>
    <mergeCell ref="C740:D740"/>
    <mergeCell ref="G741:H741"/>
    <mergeCell ref="I741:J741"/>
    <mergeCell ref="C737:D737"/>
    <mergeCell ref="I737:J737"/>
    <mergeCell ref="C738:D738"/>
    <mergeCell ref="C739:D739"/>
    <mergeCell ref="I739:J739"/>
    <mergeCell ref="G751:H751"/>
    <mergeCell ref="I751:J751"/>
    <mergeCell ref="C753:K753"/>
    <mergeCell ref="C748:D748"/>
    <mergeCell ref="C749:D749"/>
    <mergeCell ref="I749:J749"/>
    <mergeCell ref="C750:D750"/>
    <mergeCell ref="C745:D745"/>
    <mergeCell ref="I745:J745"/>
    <mergeCell ref="C747:D747"/>
    <mergeCell ref="I747:J747"/>
    <mergeCell ref="C725:D725"/>
    <mergeCell ref="I725:J725"/>
    <mergeCell ref="C727:D727"/>
    <mergeCell ref="I727:J727"/>
    <mergeCell ref="C723:K723"/>
    <mergeCell ref="B724:D724"/>
    <mergeCell ref="G724:H724"/>
    <mergeCell ref="I724:J724"/>
    <mergeCell ref="C720:D720"/>
    <mergeCell ref="G721:H721"/>
    <mergeCell ref="I721:J721"/>
    <mergeCell ref="C733:D733"/>
    <mergeCell ref="I733:J733"/>
    <mergeCell ref="C735:D735"/>
    <mergeCell ref="I735:J735"/>
    <mergeCell ref="C731:K731"/>
    <mergeCell ref="B732:D732"/>
    <mergeCell ref="G732:H732"/>
    <mergeCell ref="I732:J732"/>
    <mergeCell ref="C728:D728"/>
    <mergeCell ref="G729:H729"/>
    <mergeCell ref="I729:J729"/>
    <mergeCell ref="C708:D708"/>
    <mergeCell ref="G709:H709"/>
    <mergeCell ref="I709:J709"/>
    <mergeCell ref="C705:D705"/>
    <mergeCell ref="I705:J705"/>
    <mergeCell ref="C707:D707"/>
    <mergeCell ref="I707:J707"/>
    <mergeCell ref="B704:D704"/>
    <mergeCell ref="G704:H704"/>
    <mergeCell ref="I704:J704"/>
    <mergeCell ref="G701:H701"/>
    <mergeCell ref="I701:J701"/>
    <mergeCell ref="C703:K703"/>
    <mergeCell ref="C717:D717"/>
    <mergeCell ref="I717:J717"/>
    <mergeCell ref="C718:D718"/>
    <mergeCell ref="C719:D719"/>
    <mergeCell ref="I719:J719"/>
    <mergeCell ref="C713:D713"/>
    <mergeCell ref="I713:J713"/>
    <mergeCell ref="C715:D715"/>
    <mergeCell ref="I715:J715"/>
    <mergeCell ref="C711:K711"/>
    <mergeCell ref="B712:D712"/>
    <mergeCell ref="G712:H712"/>
    <mergeCell ref="I712:J712"/>
    <mergeCell ref="C690:D690"/>
    <mergeCell ref="G691:H691"/>
    <mergeCell ref="I691:J691"/>
    <mergeCell ref="C687:D687"/>
    <mergeCell ref="I687:J687"/>
    <mergeCell ref="C688:D688"/>
    <mergeCell ref="C689:D689"/>
    <mergeCell ref="I689:J689"/>
    <mergeCell ref="C683:D683"/>
    <mergeCell ref="I683:J683"/>
    <mergeCell ref="C685:D685"/>
    <mergeCell ref="I685:J685"/>
    <mergeCell ref="C698:D698"/>
    <mergeCell ref="C699:D699"/>
    <mergeCell ref="I699:J699"/>
    <mergeCell ref="C700:D700"/>
    <mergeCell ref="C695:D695"/>
    <mergeCell ref="I695:J695"/>
    <mergeCell ref="C697:D697"/>
    <mergeCell ref="I697:J697"/>
    <mergeCell ref="C693:K693"/>
    <mergeCell ref="B694:D694"/>
    <mergeCell ref="G694:H694"/>
    <mergeCell ref="I694:J694"/>
    <mergeCell ref="C671:D671"/>
    <mergeCell ref="I671:J671"/>
    <mergeCell ref="C673:D673"/>
    <mergeCell ref="I673:J673"/>
    <mergeCell ref="C669:K669"/>
    <mergeCell ref="B670:D670"/>
    <mergeCell ref="G670:H670"/>
    <mergeCell ref="I670:J670"/>
    <mergeCell ref="C666:D666"/>
    <mergeCell ref="G667:H667"/>
    <mergeCell ref="I667:J667"/>
    <mergeCell ref="C681:K681"/>
    <mergeCell ref="B682:D682"/>
    <mergeCell ref="G682:H682"/>
    <mergeCell ref="I682:J682"/>
    <mergeCell ref="C678:D678"/>
    <mergeCell ref="G679:H679"/>
    <mergeCell ref="I679:J679"/>
    <mergeCell ref="C675:D675"/>
    <mergeCell ref="I675:J675"/>
    <mergeCell ref="C676:D676"/>
    <mergeCell ref="C677:D677"/>
    <mergeCell ref="I677:J677"/>
    <mergeCell ref="C655:D655"/>
    <mergeCell ref="I655:J655"/>
    <mergeCell ref="C657:D657"/>
    <mergeCell ref="I657:J657"/>
    <mergeCell ref="B654:D654"/>
    <mergeCell ref="G654:H654"/>
    <mergeCell ref="I654:J654"/>
    <mergeCell ref="G651:H651"/>
    <mergeCell ref="I651:J651"/>
    <mergeCell ref="C653:K653"/>
    <mergeCell ref="C648:D648"/>
    <mergeCell ref="C649:D649"/>
    <mergeCell ref="I649:J649"/>
    <mergeCell ref="C650:D650"/>
    <mergeCell ref="C663:D663"/>
    <mergeCell ref="I663:J663"/>
    <mergeCell ref="C665:D665"/>
    <mergeCell ref="I665:J665"/>
    <mergeCell ref="C661:K661"/>
    <mergeCell ref="B662:D662"/>
    <mergeCell ref="G662:H662"/>
    <mergeCell ref="I662:J662"/>
    <mergeCell ref="C658:D658"/>
    <mergeCell ref="G659:H659"/>
    <mergeCell ref="I659:J659"/>
    <mergeCell ref="C635:K635"/>
    <mergeCell ref="B636:D636"/>
    <mergeCell ref="G636:H636"/>
    <mergeCell ref="I636:J636"/>
    <mergeCell ref="C631:D631"/>
    <mergeCell ref="I631:J631"/>
    <mergeCell ref="G633:H633"/>
    <mergeCell ref="I633:J633"/>
    <mergeCell ref="C629:K629"/>
    <mergeCell ref="B630:D630"/>
    <mergeCell ref="G630:H630"/>
    <mergeCell ref="I630:J630"/>
    <mergeCell ref="C645:D645"/>
    <mergeCell ref="I645:J645"/>
    <mergeCell ref="C646:D646"/>
    <mergeCell ref="C647:D647"/>
    <mergeCell ref="I647:J647"/>
    <mergeCell ref="C641:D641"/>
    <mergeCell ref="I641:J641"/>
    <mergeCell ref="C643:D643"/>
    <mergeCell ref="I643:J643"/>
    <mergeCell ref="C637:D637"/>
    <mergeCell ref="I637:J637"/>
    <mergeCell ref="C639:D639"/>
    <mergeCell ref="I639:J639"/>
    <mergeCell ref="C617:D617"/>
    <mergeCell ref="I617:J617"/>
    <mergeCell ref="C618:D618"/>
    <mergeCell ref="G619:H619"/>
    <mergeCell ref="I619:J619"/>
    <mergeCell ref="C614:D614"/>
    <mergeCell ref="C615:D615"/>
    <mergeCell ref="I615:J615"/>
    <mergeCell ref="C616:D616"/>
    <mergeCell ref="C611:D611"/>
    <mergeCell ref="I611:J611"/>
    <mergeCell ref="C613:D613"/>
    <mergeCell ref="I613:J613"/>
    <mergeCell ref="C626:D626"/>
    <mergeCell ref="G627:H627"/>
    <mergeCell ref="I627:J627"/>
    <mergeCell ref="C623:D623"/>
    <mergeCell ref="I623:J623"/>
    <mergeCell ref="C625:D625"/>
    <mergeCell ref="I625:J625"/>
    <mergeCell ref="C621:K621"/>
    <mergeCell ref="B622:D622"/>
    <mergeCell ref="G622:H622"/>
    <mergeCell ref="I622:J622"/>
    <mergeCell ref="C599:D599"/>
    <mergeCell ref="I599:J599"/>
    <mergeCell ref="C600:D600"/>
    <mergeCell ref="C601:D601"/>
    <mergeCell ref="I601:J601"/>
    <mergeCell ref="C595:D595"/>
    <mergeCell ref="I595:J595"/>
    <mergeCell ref="C597:D597"/>
    <mergeCell ref="I597:J597"/>
    <mergeCell ref="C591:D591"/>
    <mergeCell ref="I591:J591"/>
    <mergeCell ref="C593:D593"/>
    <mergeCell ref="I593:J593"/>
    <mergeCell ref="C609:K609"/>
    <mergeCell ref="B610:D610"/>
    <mergeCell ref="G610:H610"/>
    <mergeCell ref="I610:J610"/>
    <mergeCell ref="C605:D605"/>
    <mergeCell ref="I605:J605"/>
    <mergeCell ref="C606:D606"/>
    <mergeCell ref="G607:H607"/>
    <mergeCell ref="I607:J607"/>
    <mergeCell ref="C602:D602"/>
    <mergeCell ref="C603:D603"/>
    <mergeCell ref="I603:J603"/>
    <mergeCell ref="C604:D604"/>
    <mergeCell ref="C579:D579"/>
    <mergeCell ref="I579:J579"/>
    <mergeCell ref="C581:D581"/>
    <mergeCell ref="I581:J581"/>
    <mergeCell ref="C575:D575"/>
    <mergeCell ref="I575:J575"/>
    <mergeCell ref="C577:D577"/>
    <mergeCell ref="I577:J577"/>
    <mergeCell ref="C573:K573"/>
    <mergeCell ref="B574:D574"/>
    <mergeCell ref="G574:H574"/>
    <mergeCell ref="I574:J574"/>
    <mergeCell ref="C589:K589"/>
    <mergeCell ref="B590:D590"/>
    <mergeCell ref="G590:H590"/>
    <mergeCell ref="I590:J590"/>
    <mergeCell ref="C585:D585"/>
    <mergeCell ref="I585:J585"/>
    <mergeCell ref="C586:D586"/>
    <mergeCell ref="G587:H587"/>
    <mergeCell ref="I587:J587"/>
    <mergeCell ref="C582:D582"/>
    <mergeCell ref="C583:D583"/>
    <mergeCell ref="I583:J583"/>
    <mergeCell ref="C584:D584"/>
    <mergeCell ref="C561:K561"/>
    <mergeCell ref="B562:D562"/>
    <mergeCell ref="G562:H562"/>
    <mergeCell ref="I562:J562"/>
    <mergeCell ref="C557:D557"/>
    <mergeCell ref="I557:J557"/>
    <mergeCell ref="C558:D558"/>
    <mergeCell ref="G559:H559"/>
    <mergeCell ref="I559:J559"/>
    <mergeCell ref="C554:D554"/>
    <mergeCell ref="C555:D555"/>
    <mergeCell ref="I555:J555"/>
    <mergeCell ref="C556:D556"/>
    <mergeCell ref="C570:D570"/>
    <mergeCell ref="G571:H571"/>
    <mergeCell ref="I571:J571"/>
    <mergeCell ref="C567:D567"/>
    <mergeCell ref="I567:J567"/>
    <mergeCell ref="C568:D568"/>
    <mergeCell ref="C569:D569"/>
    <mergeCell ref="I569:J569"/>
    <mergeCell ref="C563:D563"/>
    <mergeCell ref="I563:J563"/>
    <mergeCell ref="C565:D565"/>
    <mergeCell ref="I565:J565"/>
    <mergeCell ref="C542:D542"/>
    <mergeCell ref="G543:H543"/>
    <mergeCell ref="I543:J543"/>
    <mergeCell ref="C539:D539"/>
    <mergeCell ref="I539:J539"/>
    <mergeCell ref="C540:D540"/>
    <mergeCell ref="C541:D541"/>
    <mergeCell ref="I541:J541"/>
    <mergeCell ref="C536:D536"/>
    <mergeCell ref="C537:D537"/>
    <mergeCell ref="I537:J537"/>
    <mergeCell ref="C538:D538"/>
    <mergeCell ref="C551:D551"/>
    <mergeCell ref="I551:J551"/>
    <mergeCell ref="C553:D553"/>
    <mergeCell ref="I553:J553"/>
    <mergeCell ref="C547:D547"/>
    <mergeCell ref="I547:J547"/>
    <mergeCell ref="C549:D549"/>
    <mergeCell ref="I549:J549"/>
    <mergeCell ref="C545:K545"/>
    <mergeCell ref="B546:D546"/>
    <mergeCell ref="G546:H546"/>
    <mergeCell ref="I546:J546"/>
    <mergeCell ref="C524:D524"/>
    <mergeCell ref="C525:D525"/>
    <mergeCell ref="I525:J525"/>
    <mergeCell ref="C526:D526"/>
    <mergeCell ref="C521:D521"/>
    <mergeCell ref="I521:J521"/>
    <mergeCell ref="C522:D522"/>
    <mergeCell ref="C523:D523"/>
    <mergeCell ref="I523:J523"/>
    <mergeCell ref="C518:D518"/>
    <mergeCell ref="C519:D519"/>
    <mergeCell ref="I519:J519"/>
    <mergeCell ref="C520:D520"/>
    <mergeCell ref="C533:D533"/>
    <mergeCell ref="I533:J533"/>
    <mergeCell ref="C535:D535"/>
    <mergeCell ref="I535:J535"/>
    <mergeCell ref="C531:K531"/>
    <mergeCell ref="B532:D532"/>
    <mergeCell ref="G532:H532"/>
    <mergeCell ref="I532:J532"/>
    <mergeCell ref="C527:D527"/>
    <mergeCell ref="I527:J527"/>
    <mergeCell ref="C528:D528"/>
    <mergeCell ref="G529:H529"/>
    <mergeCell ref="I529:J529"/>
    <mergeCell ref="C506:D506"/>
    <mergeCell ref="C507:D507"/>
    <mergeCell ref="I507:J507"/>
    <mergeCell ref="C508:D508"/>
    <mergeCell ref="C503:D503"/>
    <mergeCell ref="I503:J503"/>
    <mergeCell ref="C505:D505"/>
    <mergeCell ref="I505:J505"/>
    <mergeCell ref="C499:D499"/>
    <mergeCell ref="I499:J499"/>
    <mergeCell ref="C501:D501"/>
    <mergeCell ref="I501:J501"/>
    <mergeCell ref="C515:D515"/>
    <mergeCell ref="I515:J515"/>
    <mergeCell ref="C516:D516"/>
    <mergeCell ref="C517:D517"/>
    <mergeCell ref="I517:J517"/>
    <mergeCell ref="C512:D512"/>
    <mergeCell ref="C513:D513"/>
    <mergeCell ref="I513:J513"/>
    <mergeCell ref="C514:D514"/>
    <mergeCell ref="C509:D509"/>
    <mergeCell ref="I509:J509"/>
    <mergeCell ref="C510:D510"/>
    <mergeCell ref="C511:D511"/>
    <mergeCell ref="I511:J511"/>
    <mergeCell ref="C485:K485"/>
    <mergeCell ref="B486:D486"/>
    <mergeCell ref="G486:H486"/>
    <mergeCell ref="I486:J486"/>
    <mergeCell ref="C482:D482"/>
    <mergeCell ref="G483:H483"/>
    <mergeCell ref="I483:J483"/>
    <mergeCell ref="C479:D479"/>
    <mergeCell ref="I479:J479"/>
    <mergeCell ref="C481:D481"/>
    <mergeCell ref="I481:J481"/>
    <mergeCell ref="C495:D495"/>
    <mergeCell ref="I495:J495"/>
    <mergeCell ref="C497:D497"/>
    <mergeCell ref="I497:J497"/>
    <mergeCell ref="C491:D491"/>
    <mergeCell ref="I491:J491"/>
    <mergeCell ref="C493:D493"/>
    <mergeCell ref="I493:J493"/>
    <mergeCell ref="C487:D487"/>
    <mergeCell ref="I487:J487"/>
    <mergeCell ref="C489:D489"/>
    <mergeCell ref="I489:J489"/>
    <mergeCell ref="C465:D465"/>
    <mergeCell ref="I465:J465"/>
    <mergeCell ref="C466:D466"/>
    <mergeCell ref="G467:H467"/>
    <mergeCell ref="I467:J467"/>
    <mergeCell ref="C462:D462"/>
    <mergeCell ref="C463:D463"/>
    <mergeCell ref="I463:J463"/>
    <mergeCell ref="C464:D464"/>
    <mergeCell ref="C459:D459"/>
    <mergeCell ref="I459:J459"/>
    <mergeCell ref="C460:D460"/>
    <mergeCell ref="C461:D461"/>
    <mergeCell ref="I461:J461"/>
    <mergeCell ref="C477:K477"/>
    <mergeCell ref="B478:D478"/>
    <mergeCell ref="G478:H478"/>
    <mergeCell ref="I478:J478"/>
    <mergeCell ref="C474:D474"/>
    <mergeCell ref="G475:H475"/>
    <mergeCell ref="I475:J475"/>
    <mergeCell ref="C471:D471"/>
    <mergeCell ref="I471:J471"/>
    <mergeCell ref="C473:D473"/>
    <mergeCell ref="I473:J473"/>
    <mergeCell ref="C469:K469"/>
    <mergeCell ref="B470:D470"/>
    <mergeCell ref="G470:H470"/>
    <mergeCell ref="I470:J470"/>
    <mergeCell ref="C446:D446"/>
    <mergeCell ref="C447:D447"/>
    <mergeCell ref="I447:J447"/>
    <mergeCell ref="C448:D448"/>
    <mergeCell ref="C443:D443"/>
    <mergeCell ref="I443:J443"/>
    <mergeCell ref="C445:D445"/>
    <mergeCell ref="I445:J445"/>
    <mergeCell ref="C439:D439"/>
    <mergeCell ref="I439:J439"/>
    <mergeCell ref="C441:D441"/>
    <mergeCell ref="I441:J441"/>
    <mergeCell ref="C455:D455"/>
    <mergeCell ref="I455:J455"/>
    <mergeCell ref="C457:D457"/>
    <mergeCell ref="I457:J457"/>
    <mergeCell ref="C453:K453"/>
    <mergeCell ref="B454:D454"/>
    <mergeCell ref="G454:H454"/>
    <mergeCell ref="I454:J454"/>
    <mergeCell ref="C449:D449"/>
    <mergeCell ref="I449:J449"/>
    <mergeCell ref="C450:D450"/>
    <mergeCell ref="G451:H451"/>
    <mergeCell ref="I451:J451"/>
    <mergeCell ref="C428:D428"/>
    <mergeCell ref="C429:D429"/>
    <mergeCell ref="I429:J429"/>
    <mergeCell ref="C430:D430"/>
    <mergeCell ref="C425:D425"/>
    <mergeCell ref="I425:J425"/>
    <mergeCell ref="C426:D426"/>
    <mergeCell ref="C427:D427"/>
    <mergeCell ref="I427:J427"/>
    <mergeCell ref="C422:D422"/>
    <mergeCell ref="C423:D423"/>
    <mergeCell ref="I423:J423"/>
    <mergeCell ref="C424:D424"/>
    <mergeCell ref="C437:K437"/>
    <mergeCell ref="B438:D438"/>
    <mergeCell ref="G438:H438"/>
    <mergeCell ref="I438:J438"/>
    <mergeCell ref="C434:D434"/>
    <mergeCell ref="G435:H435"/>
    <mergeCell ref="I435:J435"/>
    <mergeCell ref="C431:D431"/>
    <mergeCell ref="I431:J431"/>
    <mergeCell ref="C432:D432"/>
    <mergeCell ref="C433:D433"/>
    <mergeCell ref="I433:J433"/>
    <mergeCell ref="C409:D409"/>
    <mergeCell ref="I409:J409"/>
    <mergeCell ref="C411:D411"/>
    <mergeCell ref="I411:J411"/>
    <mergeCell ref="C407:K407"/>
    <mergeCell ref="B408:D408"/>
    <mergeCell ref="G408:H408"/>
    <mergeCell ref="I408:J408"/>
    <mergeCell ref="C404:D404"/>
    <mergeCell ref="G405:H405"/>
    <mergeCell ref="I405:J405"/>
    <mergeCell ref="C419:D419"/>
    <mergeCell ref="I419:J419"/>
    <mergeCell ref="C421:D421"/>
    <mergeCell ref="I421:J421"/>
    <mergeCell ref="B418:D418"/>
    <mergeCell ref="G418:H418"/>
    <mergeCell ref="I418:J418"/>
    <mergeCell ref="G415:H415"/>
    <mergeCell ref="I415:J415"/>
    <mergeCell ref="C417:K417"/>
    <mergeCell ref="C412:D412"/>
    <mergeCell ref="C413:D413"/>
    <mergeCell ref="I413:J413"/>
    <mergeCell ref="C414:D414"/>
    <mergeCell ref="C392:D392"/>
    <mergeCell ref="G393:H393"/>
    <mergeCell ref="I393:J393"/>
    <mergeCell ref="C389:D389"/>
    <mergeCell ref="I389:J389"/>
    <mergeCell ref="C391:D391"/>
    <mergeCell ref="I391:J391"/>
    <mergeCell ref="C387:K387"/>
    <mergeCell ref="B388:D388"/>
    <mergeCell ref="G388:H388"/>
    <mergeCell ref="I388:J388"/>
    <mergeCell ref="C401:D401"/>
    <mergeCell ref="I401:J401"/>
    <mergeCell ref="C402:D402"/>
    <mergeCell ref="C403:D403"/>
    <mergeCell ref="I403:J403"/>
    <mergeCell ref="C397:D397"/>
    <mergeCell ref="I397:J397"/>
    <mergeCell ref="C399:D399"/>
    <mergeCell ref="I399:J399"/>
    <mergeCell ref="C395:K395"/>
    <mergeCell ref="B396:D396"/>
    <mergeCell ref="G396:H396"/>
    <mergeCell ref="I396:J396"/>
    <mergeCell ref="G377:H377"/>
    <mergeCell ref="I377:J377"/>
    <mergeCell ref="C373:K373"/>
    <mergeCell ref="B374:D374"/>
    <mergeCell ref="G374:H374"/>
    <mergeCell ref="I374:J374"/>
    <mergeCell ref="C369:D369"/>
    <mergeCell ref="I369:J369"/>
    <mergeCell ref="G371:H371"/>
    <mergeCell ref="I371:J371"/>
    <mergeCell ref="C384:D384"/>
    <mergeCell ref="G385:H385"/>
    <mergeCell ref="I385:J385"/>
    <mergeCell ref="C381:D381"/>
    <mergeCell ref="I381:J381"/>
    <mergeCell ref="C383:D383"/>
    <mergeCell ref="I383:J383"/>
    <mergeCell ref="C379:K379"/>
    <mergeCell ref="B380:D380"/>
    <mergeCell ref="G380:H380"/>
    <mergeCell ref="I380:J380"/>
    <mergeCell ref="C367:K367"/>
    <mergeCell ref="B368:D368"/>
    <mergeCell ref="G368:H368"/>
    <mergeCell ref="I368:J368"/>
    <mergeCell ref="C364:D364"/>
    <mergeCell ref="G365:H365"/>
    <mergeCell ref="I365:J365"/>
    <mergeCell ref="C361:D361"/>
    <mergeCell ref="I361:J361"/>
    <mergeCell ref="C363:D363"/>
    <mergeCell ref="I363:J363"/>
    <mergeCell ref="C359:K359"/>
    <mergeCell ref="B360:D360"/>
    <mergeCell ref="G360:H360"/>
    <mergeCell ref="I360:J360"/>
    <mergeCell ref="C375:D375"/>
    <mergeCell ref="I375:J375"/>
    <mergeCell ref="C346:D346"/>
    <mergeCell ref="G347:H347"/>
    <mergeCell ref="I347:J347"/>
    <mergeCell ref="C343:D343"/>
    <mergeCell ref="I343:J343"/>
    <mergeCell ref="C345:D345"/>
    <mergeCell ref="I345:J345"/>
    <mergeCell ref="C341:K341"/>
    <mergeCell ref="B342:D342"/>
    <mergeCell ref="G342:H342"/>
    <mergeCell ref="I342:J342"/>
    <mergeCell ref="C355:D355"/>
    <mergeCell ref="I355:J355"/>
    <mergeCell ref="C356:D356"/>
    <mergeCell ref="G357:H357"/>
    <mergeCell ref="I357:J357"/>
    <mergeCell ref="C351:D351"/>
    <mergeCell ref="I351:J351"/>
    <mergeCell ref="C353:D353"/>
    <mergeCell ref="I353:J353"/>
    <mergeCell ref="C349:K349"/>
    <mergeCell ref="B350:D350"/>
    <mergeCell ref="G350:H350"/>
    <mergeCell ref="I350:J350"/>
    <mergeCell ref="C329:K329"/>
    <mergeCell ref="B330:D330"/>
    <mergeCell ref="G330:H330"/>
    <mergeCell ref="I330:J330"/>
    <mergeCell ref="C325:D325"/>
    <mergeCell ref="I325:J325"/>
    <mergeCell ref="G327:H327"/>
    <mergeCell ref="I327:J327"/>
    <mergeCell ref="B324:D324"/>
    <mergeCell ref="G324:H324"/>
    <mergeCell ref="I324:J324"/>
    <mergeCell ref="C337:D337"/>
    <mergeCell ref="I337:J337"/>
    <mergeCell ref="C338:D338"/>
    <mergeCell ref="G339:H339"/>
    <mergeCell ref="I339:J339"/>
    <mergeCell ref="C334:D334"/>
    <mergeCell ref="C335:D335"/>
    <mergeCell ref="I335:J335"/>
    <mergeCell ref="C336:D336"/>
    <mergeCell ref="C331:D331"/>
    <mergeCell ref="I331:J331"/>
    <mergeCell ref="C333:D333"/>
    <mergeCell ref="I333:J333"/>
    <mergeCell ref="C312:D312"/>
    <mergeCell ref="C313:D313"/>
    <mergeCell ref="I313:J313"/>
    <mergeCell ref="C314:D314"/>
    <mergeCell ref="C309:D309"/>
    <mergeCell ref="I309:J309"/>
    <mergeCell ref="C311:D311"/>
    <mergeCell ref="I311:J311"/>
    <mergeCell ref="C305:D305"/>
    <mergeCell ref="I305:J305"/>
    <mergeCell ref="C307:D307"/>
    <mergeCell ref="I307:J307"/>
    <mergeCell ref="G321:H321"/>
    <mergeCell ref="I321:J321"/>
    <mergeCell ref="C323:K323"/>
    <mergeCell ref="C318:D318"/>
    <mergeCell ref="C319:D319"/>
    <mergeCell ref="I319:J319"/>
    <mergeCell ref="C320:D320"/>
    <mergeCell ref="C315:D315"/>
    <mergeCell ref="I315:J315"/>
    <mergeCell ref="C316:D316"/>
    <mergeCell ref="C317:D317"/>
    <mergeCell ref="I317:J317"/>
    <mergeCell ref="C293:D293"/>
    <mergeCell ref="I293:J293"/>
    <mergeCell ref="C295:D295"/>
    <mergeCell ref="I295:J295"/>
    <mergeCell ref="C289:D289"/>
    <mergeCell ref="I289:J289"/>
    <mergeCell ref="C291:D291"/>
    <mergeCell ref="I291:J291"/>
    <mergeCell ref="C287:K287"/>
    <mergeCell ref="B288:D288"/>
    <mergeCell ref="G288:H288"/>
    <mergeCell ref="I288:J288"/>
    <mergeCell ref="C303:K303"/>
    <mergeCell ref="B304:D304"/>
    <mergeCell ref="G304:H304"/>
    <mergeCell ref="I304:J304"/>
    <mergeCell ref="C299:D299"/>
    <mergeCell ref="I299:J299"/>
    <mergeCell ref="C300:D300"/>
    <mergeCell ref="G301:H301"/>
    <mergeCell ref="I301:J301"/>
    <mergeCell ref="C296:D296"/>
    <mergeCell ref="C297:D297"/>
    <mergeCell ref="I297:J297"/>
    <mergeCell ref="C298:D298"/>
    <mergeCell ref="C276:D276"/>
    <mergeCell ref="G277:H277"/>
    <mergeCell ref="I277:J277"/>
    <mergeCell ref="C273:D273"/>
    <mergeCell ref="I273:J273"/>
    <mergeCell ref="C275:D275"/>
    <mergeCell ref="I275:J275"/>
    <mergeCell ref="C271:K271"/>
    <mergeCell ref="B272:D272"/>
    <mergeCell ref="G272:H272"/>
    <mergeCell ref="I272:J272"/>
    <mergeCell ref="C284:D284"/>
    <mergeCell ref="G285:H285"/>
    <mergeCell ref="I285:J285"/>
    <mergeCell ref="C281:D281"/>
    <mergeCell ref="I281:J281"/>
    <mergeCell ref="C283:D283"/>
    <mergeCell ref="I283:J283"/>
    <mergeCell ref="C279:K279"/>
    <mergeCell ref="B280:D280"/>
    <mergeCell ref="G280:H280"/>
    <mergeCell ref="I280:J280"/>
    <mergeCell ref="C260:D260"/>
    <mergeCell ref="G261:H261"/>
    <mergeCell ref="I261:J261"/>
    <mergeCell ref="C257:D257"/>
    <mergeCell ref="I257:J257"/>
    <mergeCell ref="C259:D259"/>
    <mergeCell ref="I259:J259"/>
    <mergeCell ref="C255:K255"/>
    <mergeCell ref="B256:D256"/>
    <mergeCell ref="G256:H256"/>
    <mergeCell ref="I256:J256"/>
    <mergeCell ref="C268:D268"/>
    <mergeCell ref="G269:H269"/>
    <mergeCell ref="I269:J269"/>
    <mergeCell ref="C265:D265"/>
    <mergeCell ref="I265:J265"/>
    <mergeCell ref="C267:D267"/>
    <mergeCell ref="I267:J267"/>
    <mergeCell ref="C263:K263"/>
    <mergeCell ref="B264:D264"/>
    <mergeCell ref="G264:H264"/>
    <mergeCell ref="I264:J264"/>
    <mergeCell ref="C243:D243"/>
    <mergeCell ref="I243:J243"/>
    <mergeCell ref="C244:D244"/>
    <mergeCell ref="C245:D245"/>
    <mergeCell ref="I245:J245"/>
    <mergeCell ref="C239:D239"/>
    <mergeCell ref="I239:J239"/>
    <mergeCell ref="C241:D241"/>
    <mergeCell ref="I241:J241"/>
    <mergeCell ref="C235:D235"/>
    <mergeCell ref="I235:J235"/>
    <mergeCell ref="C237:D237"/>
    <mergeCell ref="I237:J237"/>
    <mergeCell ref="C252:D252"/>
    <mergeCell ref="G253:H253"/>
    <mergeCell ref="I253:J253"/>
    <mergeCell ref="C249:D249"/>
    <mergeCell ref="I249:J249"/>
    <mergeCell ref="C250:D250"/>
    <mergeCell ref="C251:D251"/>
    <mergeCell ref="I251:J251"/>
    <mergeCell ref="C246:D246"/>
    <mergeCell ref="C247:D247"/>
    <mergeCell ref="I247:J247"/>
    <mergeCell ref="C248:D248"/>
    <mergeCell ref="C225:K225"/>
    <mergeCell ref="B226:D226"/>
    <mergeCell ref="G226:H226"/>
    <mergeCell ref="I226:J226"/>
    <mergeCell ref="C222:D222"/>
    <mergeCell ref="G223:H223"/>
    <mergeCell ref="I223:J223"/>
    <mergeCell ref="C219:D219"/>
    <mergeCell ref="I219:J219"/>
    <mergeCell ref="C221:D221"/>
    <mergeCell ref="I221:J221"/>
    <mergeCell ref="B218:D218"/>
    <mergeCell ref="G218:H218"/>
    <mergeCell ref="I218:J218"/>
    <mergeCell ref="C233:K233"/>
    <mergeCell ref="B234:D234"/>
    <mergeCell ref="G234:H234"/>
    <mergeCell ref="I234:J234"/>
    <mergeCell ref="C230:D230"/>
    <mergeCell ref="G231:H231"/>
    <mergeCell ref="I231:J231"/>
    <mergeCell ref="C227:D227"/>
    <mergeCell ref="I227:J227"/>
    <mergeCell ref="C229:D229"/>
    <mergeCell ref="I229:J229"/>
    <mergeCell ref="C207:K207"/>
    <mergeCell ref="B208:D208"/>
    <mergeCell ref="G208:H208"/>
    <mergeCell ref="I208:J208"/>
    <mergeCell ref="C204:D204"/>
    <mergeCell ref="G205:H205"/>
    <mergeCell ref="I205:J205"/>
    <mergeCell ref="C201:D201"/>
    <mergeCell ref="I201:J201"/>
    <mergeCell ref="C203:D203"/>
    <mergeCell ref="I203:J203"/>
    <mergeCell ref="G215:H215"/>
    <mergeCell ref="I215:J215"/>
    <mergeCell ref="C217:K217"/>
    <mergeCell ref="C212:D212"/>
    <mergeCell ref="C213:D213"/>
    <mergeCell ref="I213:J213"/>
    <mergeCell ref="C214:D214"/>
    <mergeCell ref="C209:D209"/>
    <mergeCell ref="I209:J209"/>
    <mergeCell ref="C211:D211"/>
    <mergeCell ref="I211:J211"/>
    <mergeCell ref="C191:K191"/>
    <mergeCell ref="B192:D192"/>
    <mergeCell ref="G192:H192"/>
    <mergeCell ref="I192:J192"/>
    <mergeCell ref="C188:D188"/>
    <mergeCell ref="G189:H189"/>
    <mergeCell ref="I189:J189"/>
    <mergeCell ref="C185:D185"/>
    <mergeCell ref="I185:J185"/>
    <mergeCell ref="C186:D186"/>
    <mergeCell ref="C187:D187"/>
    <mergeCell ref="I187:J187"/>
    <mergeCell ref="C199:K199"/>
    <mergeCell ref="B200:D200"/>
    <mergeCell ref="G200:H200"/>
    <mergeCell ref="I200:J200"/>
    <mergeCell ref="C196:D196"/>
    <mergeCell ref="G197:H197"/>
    <mergeCell ref="I197:J197"/>
    <mergeCell ref="C193:D193"/>
    <mergeCell ref="I193:J193"/>
    <mergeCell ref="C195:D195"/>
    <mergeCell ref="I195:J195"/>
    <mergeCell ref="C173:K173"/>
    <mergeCell ref="B174:D174"/>
    <mergeCell ref="G174:H174"/>
    <mergeCell ref="I174:J174"/>
    <mergeCell ref="C169:D169"/>
    <mergeCell ref="I169:J169"/>
    <mergeCell ref="C170:D170"/>
    <mergeCell ref="G171:H171"/>
    <mergeCell ref="I171:J171"/>
    <mergeCell ref="C166:D166"/>
    <mergeCell ref="C167:D167"/>
    <mergeCell ref="I167:J167"/>
    <mergeCell ref="C168:D168"/>
    <mergeCell ref="C182:D182"/>
    <mergeCell ref="C183:D183"/>
    <mergeCell ref="I183:J183"/>
    <mergeCell ref="C184:D184"/>
    <mergeCell ref="C179:D179"/>
    <mergeCell ref="I179:J179"/>
    <mergeCell ref="C181:D181"/>
    <mergeCell ref="I181:J181"/>
    <mergeCell ref="C175:D175"/>
    <mergeCell ref="I175:J175"/>
    <mergeCell ref="C177:D177"/>
    <mergeCell ref="I177:J177"/>
    <mergeCell ref="C154:D154"/>
    <mergeCell ref="G155:H155"/>
    <mergeCell ref="I155:J155"/>
    <mergeCell ref="C151:D151"/>
    <mergeCell ref="I151:J151"/>
    <mergeCell ref="C153:D153"/>
    <mergeCell ref="I153:J153"/>
    <mergeCell ref="C147:D147"/>
    <mergeCell ref="G147:H147"/>
    <mergeCell ref="C149:K149"/>
    <mergeCell ref="B150:D150"/>
    <mergeCell ref="G150:H150"/>
    <mergeCell ref="I150:J150"/>
    <mergeCell ref="C163:D163"/>
    <mergeCell ref="I163:J163"/>
    <mergeCell ref="C165:D165"/>
    <mergeCell ref="I165:J165"/>
    <mergeCell ref="C159:D159"/>
    <mergeCell ref="I159:J159"/>
    <mergeCell ref="C161:D161"/>
    <mergeCell ref="I161:J161"/>
    <mergeCell ref="C157:K157"/>
    <mergeCell ref="B158:D158"/>
    <mergeCell ref="G158:H158"/>
    <mergeCell ref="I158:J158"/>
    <mergeCell ref="C146:D146"/>
    <mergeCell ref="G146:H146"/>
    <mergeCell ref="I146:J146"/>
    <mergeCell ref="A1:K1"/>
    <mergeCell ref="A3:A4"/>
    <mergeCell ref="B3:B4"/>
    <mergeCell ref="C3:C4"/>
    <mergeCell ref="D3:D4"/>
    <mergeCell ref="E3:E4"/>
    <mergeCell ref="F3:F4"/>
    <mergeCell ref="G3:J3"/>
    <mergeCell ref="K3:K4"/>
    <mergeCell ref="C112:F112"/>
    <mergeCell ref="H112:J112"/>
    <mergeCell ref="C113:F113"/>
    <mergeCell ref="H113:J113"/>
    <mergeCell ref="A6:K6"/>
    <mergeCell ref="A94:K94"/>
    <mergeCell ref="A102:K102"/>
  </mergeCells>
  <phoneticPr fontId="3" type="noConversion"/>
  <pageMargins left="0.98425196850393704" right="0.59055118110236227" top="0.78740157480314965" bottom="0.78740157480314965" header="0.51181102362204722" footer="0.51181102362204722"/>
  <pageSetup paperSize="9" scale="41" orientation="landscape" r:id="rId1"/>
  <headerFooter alignWithMargins="0">
    <oddHeader>&amp;C&amp;"Times New Roman,обычный"&amp;14 5&amp;R&amp;"Times New Roman,обычный"&amp;14Продовження додатка 1Таблиця 1</oddHeader>
  </headerFooter>
  <rowBreaks count="1" manualBreakCount="1">
    <brk id="59" max="16383" man="1"/>
  </rowBreaks>
  <ignoredErrors>
    <ignoredError sqref="F80" formula="1"/>
    <ignoredError sqref="E101 G101:J101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M196"/>
  <sheetViews>
    <sheetView zoomScale="65" zoomScaleNormal="65" zoomScaleSheetLayoutView="50" workbookViewId="0">
      <selection activeCell="H45" sqref="H45"/>
    </sheetView>
  </sheetViews>
  <sheetFormatPr defaultColWidth="77.85546875" defaultRowHeight="18.75"/>
  <cols>
    <col min="1" max="1" width="84.85546875" style="50" customWidth="1"/>
    <col min="2" max="2" width="15.28515625" style="53" customWidth="1"/>
    <col min="3" max="5" width="15.85546875" style="53" customWidth="1"/>
    <col min="6" max="10" width="15.85546875" style="50" customWidth="1"/>
    <col min="11" max="11" width="10" style="50" customWidth="1"/>
    <col min="12" max="12" width="14.140625" style="50" customWidth="1"/>
    <col min="13" max="13" width="15.7109375" style="50" customWidth="1"/>
    <col min="14" max="255" width="9.140625" style="50" customWidth="1"/>
    <col min="256" max="16384" width="77.85546875" style="50"/>
  </cols>
  <sheetData>
    <row r="1" spans="1:12">
      <c r="A1" s="346" t="s">
        <v>138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>
      <c r="A2" s="53"/>
      <c r="F2" s="53"/>
      <c r="G2" s="53"/>
      <c r="H2" s="53"/>
      <c r="I2" s="348" t="s">
        <v>428</v>
      </c>
      <c r="J2" s="348"/>
    </row>
    <row r="3" spans="1:12" ht="38.25" customHeight="1">
      <c r="A3" s="306" t="s">
        <v>200</v>
      </c>
      <c r="B3" s="347" t="s">
        <v>18</v>
      </c>
      <c r="C3" s="347" t="s">
        <v>34</v>
      </c>
      <c r="D3" s="347" t="s">
        <v>38</v>
      </c>
      <c r="E3" s="329" t="s">
        <v>144</v>
      </c>
      <c r="F3" s="307" t="s">
        <v>24</v>
      </c>
      <c r="G3" s="307" t="s">
        <v>155</v>
      </c>
      <c r="H3" s="307"/>
      <c r="I3" s="307"/>
      <c r="J3" s="307"/>
    </row>
    <row r="4" spans="1:12" ht="50.25" customHeight="1">
      <c r="A4" s="306"/>
      <c r="B4" s="347"/>
      <c r="C4" s="347"/>
      <c r="D4" s="347"/>
      <c r="E4" s="329"/>
      <c r="F4" s="307"/>
      <c r="G4" s="15" t="s">
        <v>156</v>
      </c>
      <c r="H4" s="15" t="s">
        <v>157</v>
      </c>
      <c r="I4" s="15" t="s">
        <v>158</v>
      </c>
      <c r="J4" s="15" t="s">
        <v>75</v>
      </c>
    </row>
    <row r="5" spans="1:12" ht="18" customHeight="1">
      <c r="A5" s="57">
        <v>1</v>
      </c>
      <c r="B5" s="58">
        <v>2</v>
      </c>
      <c r="C5" s="58">
        <v>3</v>
      </c>
      <c r="D5" s="58">
        <v>4</v>
      </c>
      <c r="E5" s="58">
        <v>5</v>
      </c>
      <c r="F5" s="58">
        <v>6</v>
      </c>
      <c r="G5" s="58">
        <v>7</v>
      </c>
      <c r="H5" s="58">
        <v>8</v>
      </c>
      <c r="I5" s="58">
        <v>9</v>
      </c>
      <c r="J5" s="58">
        <v>10</v>
      </c>
    </row>
    <row r="6" spans="1:12" ht="24.95" customHeight="1">
      <c r="A6" s="353" t="s">
        <v>137</v>
      </c>
      <c r="B6" s="353"/>
      <c r="C6" s="353"/>
      <c r="D6" s="353"/>
      <c r="E6" s="353"/>
      <c r="F6" s="353"/>
      <c r="G6" s="353"/>
      <c r="H6" s="353"/>
      <c r="I6" s="353"/>
      <c r="J6" s="353"/>
    </row>
    <row r="7" spans="1:12" ht="42.75" customHeight="1">
      <c r="A7" s="51" t="s">
        <v>60</v>
      </c>
      <c r="B7" s="6">
        <v>2000</v>
      </c>
      <c r="C7" s="112">
        <v>-2015</v>
      </c>
      <c r="D7" s="112">
        <v>-2504</v>
      </c>
      <c r="E7" s="112">
        <v>-2504</v>
      </c>
      <c r="F7" s="112">
        <v>-2503</v>
      </c>
      <c r="G7" s="112">
        <v>-2503</v>
      </c>
      <c r="H7" s="112">
        <v>-2503</v>
      </c>
      <c r="I7" s="112">
        <v>-2502</v>
      </c>
      <c r="J7" s="112">
        <v>-2502</v>
      </c>
    </row>
    <row r="8" spans="1:12" ht="37.5">
      <c r="A8" s="51" t="s">
        <v>285</v>
      </c>
      <c r="B8" s="6">
        <v>2010</v>
      </c>
      <c r="C8" s="117">
        <v>0</v>
      </c>
      <c r="D8" s="192"/>
      <c r="E8" s="117">
        <f>SUM(E9:E10)</f>
        <v>-0.1</v>
      </c>
      <c r="F8" s="117">
        <f>D8*1.1798</f>
        <v>0</v>
      </c>
      <c r="G8" s="117"/>
      <c r="H8" s="117"/>
      <c r="I8" s="117"/>
      <c r="J8" s="117"/>
      <c r="L8" s="232"/>
    </row>
    <row r="9" spans="1:12" ht="37.5">
      <c r="A9" s="8" t="s">
        <v>169</v>
      </c>
      <c r="B9" s="6">
        <v>2011</v>
      </c>
      <c r="C9" s="246">
        <v>0</v>
      </c>
      <c r="D9" s="246">
        <v>-0.1</v>
      </c>
      <c r="E9" s="246">
        <v>-0.1</v>
      </c>
      <c r="F9" s="243">
        <v>-0.2</v>
      </c>
      <c r="G9" s="246">
        <v>-0.1</v>
      </c>
      <c r="H9" s="246" t="s">
        <v>242</v>
      </c>
      <c r="I9" s="246">
        <v>-0.1</v>
      </c>
      <c r="J9" s="246" t="s">
        <v>242</v>
      </c>
    </row>
    <row r="10" spans="1:12" ht="42.75" customHeight="1">
      <c r="A10" s="8" t="s">
        <v>372</v>
      </c>
      <c r="B10" s="6">
        <v>2012</v>
      </c>
      <c r="C10" s="112" t="s">
        <v>242</v>
      </c>
      <c r="D10" s="112" t="s">
        <v>242</v>
      </c>
      <c r="E10" s="112" t="s">
        <v>242</v>
      </c>
      <c r="F10" s="117">
        <f>SUM(G10:J10)</f>
        <v>0</v>
      </c>
      <c r="G10" s="112" t="s">
        <v>242</v>
      </c>
      <c r="H10" s="112" t="s">
        <v>242</v>
      </c>
      <c r="I10" s="112" t="s">
        <v>242</v>
      </c>
      <c r="J10" s="112" t="s">
        <v>242</v>
      </c>
    </row>
    <row r="11" spans="1:12" ht="20.100000000000001" customHeight="1">
      <c r="A11" s="8" t="s">
        <v>148</v>
      </c>
      <c r="B11" s="6" t="s">
        <v>179</v>
      </c>
      <c r="C11" s="112" t="s">
        <v>242</v>
      </c>
      <c r="D11" s="112" t="s">
        <v>242</v>
      </c>
      <c r="E11" s="112" t="s">
        <v>242</v>
      </c>
      <c r="F11" s="117">
        <f>SUM(G11:J11)</f>
        <v>0</v>
      </c>
      <c r="G11" s="112" t="s">
        <v>242</v>
      </c>
      <c r="H11" s="112" t="s">
        <v>242</v>
      </c>
      <c r="I11" s="112" t="s">
        <v>242</v>
      </c>
      <c r="J11" s="112" t="s">
        <v>242</v>
      </c>
    </row>
    <row r="12" spans="1:12" ht="20.100000000000001" customHeight="1">
      <c r="A12" s="8" t="s">
        <v>161</v>
      </c>
      <c r="B12" s="6">
        <v>2020</v>
      </c>
      <c r="C12" s="112"/>
      <c r="D12" s="112"/>
      <c r="E12" s="112"/>
      <c r="F12" s="117">
        <f t="shared" ref="F12:F17" si="0">SUM(G12:J12)</f>
        <v>0</v>
      </c>
      <c r="G12" s="112"/>
      <c r="H12" s="112"/>
      <c r="I12" s="112"/>
      <c r="J12" s="112"/>
    </row>
    <row r="13" spans="1:12" s="52" customFormat="1" ht="20.100000000000001" customHeight="1">
      <c r="A13" s="51" t="s">
        <v>71</v>
      </c>
      <c r="B13" s="6">
        <v>2030</v>
      </c>
      <c r="C13" s="112" t="s">
        <v>242</v>
      </c>
      <c r="D13" s="112" t="s">
        <v>242</v>
      </c>
      <c r="E13" s="112" t="s">
        <v>242</v>
      </c>
      <c r="F13" s="117">
        <f t="shared" si="0"/>
        <v>0</v>
      </c>
      <c r="G13" s="112" t="s">
        <v>242</v>
      </c>
      <c r="H13" s="112" t="s">
        <v>242</v>
      </c>
      <c r="I13" s="112" t="s">
        <v>242</v>
      </c>
      <c r="J13" s="112" t="s">
        <v>242</v>
      </c>
    </row>
    <row r="14" spans="1:12" ht="20.100000000000001" customHeight="1">
      <c r="A14" s="51" t="s">
        <v>129</v>
      </c>
      <c r="B14" s="6">
        <v>2031</v>
      </c>
      <c r="C14" s="112" t="s">
        <v>242</v>
      </c>
      <c r="D14" s="112" t="s">
        <v>242</v>
      </c>
      <c r="E14" s="112" t="s">
        <v>242</v>
      </c>
      <c r="F14" s="117">
        <f t="shared" si="0"/>
        <v>0</v>
      </c>
      <c r="G14" s="112" t="s">
        <v>242</v>
      </c>
      <c r="H14" s="112" t="s">
        <v>242</v>
      </c>
      <c r="I14" s="112" t="s">
        <v>242</v>
      </c>
      <c r="J14" s="112" t="s">
        <v>242</v>
      </c>
    </row>
    <row r="15" spans="1:12" ht="20.100000000000001" customHeight="1">
      <c r="A15" s="51" t="s">
        <v>30</v>
      </c>
      <c r="B15" s="6">
        <v>2040</v>
      </c>
      <c r="C15" s="112" t="s">
        <v>242</v>
      </c>
      <c r="D15" s="112" t="s">
        <v>242</v>
      </c>
      <c r="E15" s="112" t="s">
        <v>242</v>
      </c>
      <c r="F15" s="117">
        <f t="shared" si="0"/>
        <v>0</v>
      </c>
      <c r="G15" s="112" t="s">
        <v>242</v>
      </c>
      <c r="H15" s="112" t="s">
        <v>242</v>
      </c>
      <c r="I15" s="112" t="s">
        <v>242</v>
      </c>
      <c r="J15" s="112" t="s">
        <v>242</v>
      </c>
    </row>
    <row r="16" spans="1:12" ht="20.100000000000001" customHeight="1">
      <c r="A16" s="51" t="s">
        <v>116</v>
      </c>
      <c r="B16" s="6">
        <v>2050</v>
      </c>
      <c r="C16" s="112" t="s">
        <v>242</v>
      </c>
      <c r="D16" s="112" t="s">
        <v>242</v>
      </c>
      <c r="E16" s="112" t="s">
        <v>242</v>
      </c>
      <c r="F16" s="117">
        <f t="shared" si="0"/>
        <v>0</v>
      </c>
      <c r="G16" s="112" t="s">
        <v>242</v>
      </c>
      <c r="H16" s="112" t="s">
        <v>242</v>
      </c>
      <c r="I16" s="112" t="s">
        <v>242</v>
      </c>
      <c r="J16" s="112" t="s">
        <v>242</v>
      </c>
    </row>
    <row r="17" spans="1:13" ht="20.100000000000001" customHeight="1">
      <c r="A17" s="51" t="s">
        <v>117</v>
      </c>
      <c r="B17" s="6">
        <v>2060</v>
      </c>
      <c r="C17" s="112" t="s">
        <v>242</v>
      </c>
      <c r="D17" s="112" t="s">
        <v>242</v>
      </c>
      <c r="E17" s="112" t="s">
        <v>242</v>
      </c>
      <c r="F17" s="117">
        <f t="shared" si="0"/>
        <v>0</v>
      </c>
      <c r="G17" s="112" t="s">
        <v>242</v>
      </c>
      <c r="H17" s="112" t="s">
        <v>242</v>
      </c>
      <c r="I17" s="112" t="s">
        <v>242</v>
      </c>
      <c r="J17" s="112" t="s">
        <v>242</v>
      </c>
    </row>
    <row r="18" spans="1:13" ht="42.75" customHeight="1">
      <c r="A18" s="51" t="s">
        <v>61</v>
      </c>
      <c r="B18" s="6">
        <v>2070</v>
      </c>
      <c r="C18" s="147">
        <v>-2504</v>
      </c>
      <c r="D18" s="147">
        <v>-2503</v>
      </c>
      <c r="E18" s="147">
        <v>-2503</v>
      </c>
      <c r="F18" s="147">
        <v>-2501</v>
      </c>
      <c r="G18" s="147">
        <v>-2502</v>
      </c>
      <c r="H18" s="147">
        <v>-2502</v>
      </c>
      <c r="I18" s="147">
        <v>-2501</v>
      </c>
      <c r="J18" s="147">
        <v>-2501</v>
      </c>
    </row>
    <row r="19" spans="1:13" ht="20.100000000000001" customHeight="1">
      <c r="A19" s="353" t="s">
        <v>343</v>
      </c>
      <c r="B19" s="353"/>
      <c r="C19" s="353"/>
      <c r="D19" s="353"/>
      <c r="E19" s="353"/>
      <c r="F19" s="353"/>
      <c r="G19" s="353"/>
      <c r="H19" s="353"/>
      <c r="I19" s="353"/>
      <c r="J19" s="353"/>
    </row>
    <row r="20" spans="1:13" ht="37.5">
      <c r="A20" s="65" t="s">
        <v>337</v>
      </c>
      <c r="B20" s="140">
        <v>2110</v>
      </c>
      <c r="C20" s="253">
        <v>2251.4</v>
      </c>
      <c r="D20" s="253">
        <v>2158.1</v>
      </c>
      <c r="E20" s="253">
        <v>2158.1</v>
      </c>
      <c r="F20" s="253">
        <v>2870.2</v>
      </c>
      <c r="G20" s="254">
        <v>717.6</v>
      </c>
      <c r="H20" s="254">
        <v>717.5</v>
      </c>
      <c r="I20" s="254">
        <v>717.6</v>
      </c>
      <c r="J20" s="254">
        <v>717.5</v>
      </c>
      <c r="L20" s="232"/>
    </row>
    <row r="21" spans="1:13">
      <c r="A21" s="8" t="s">
        <v>295</v>
      </c>
      <c r="B21" s="6">
        <v>2111</v>
      </c>
      <c r="C21" s="112"/>
      <c r="D21" s="188"/>
      <c r="E21" s="112"/>
      <c r="F21" s="117"/>
      <c r="G21" s="112"/>
      <c r="H21" s="112"/>
      <c r="I21" s="112"/>
      <c r="J21" s="112"/>
      <c r="L21" s="232"/>
      <c r="M21" s="228"/>
    </row>
    <row r="22" spans="1:13" ht="37.5">
      <c r="A22" s="8" t="s">
        <v>359</v>
      </c>
      <c r="B22" s="6">
        <v>2112</v>
      </c>
      <c r="C22" s="115">
        <v>2251.4</v>
      </c>
      <c r="D22" s="255">
        <v>2158</v>
      </c>
      <c r="E22" s="115">
        <v>2158</v>
      </c>
      <c r="F22" s="256">
        <v>2870</v>
      </c>
      <c r="G22" s="115">
        <v>717.5</v>
      </c>
      <c r="H22" s="115">
        <v>717.5</v>
      </c>
      <c r="I22" s="115">
        <v>717.5</v>
      </c>
      <c r="J22" s="115">
        <v>717.5</v>
      </c>
      <c r="L22" s="232"/>
      <c r="M22" s="228"/>
    </row>
    <row r="23" spans="1:13" s="52" customFormat="1" ht="37.5">
      <c r="A23" s="51" t="s">
        <v>360</v>
      </c>
      <c r="B23" s="57">
        <v>2113</v>
      </c>
      <c r="C23" s="112"/>
      <c r="D23" s="112"/>
      <c r="E23" s="112"/>
      <c r="F23" s="117">
        <f t="shared" ref="F23:F34" si="1">D23*1.1798</f>
        <v>0</v>
      </c>
      <c r="G23" s="112"/>
      <c r="H23" s="112"/>
      <c r="I23" s="112"/>
      <c r="J23" s="112"/>
      <c r="L23" s="233"/>
    </row>
    <row r="24" spans="1:13">
      <c r="A24" s="51" t="s">
        <v>91</v>
      </c>
      <c r="B24" s="57">
        <v>2114</v>
      </c>
      <c r="C24" s="112"/>
      <c r="D24" s="112"/>
      <c r="E24" s="112"/>
      <c r="F24" s="117">
        <f t="shared" si="1"/>
        <v>0</v>
      </c>
      <c r="G24" s="112"/>
      <c r="H24" s="112"/>
      <c r="I24" s="112"/>
      <c r="J24" s="112"/>
    </row>
    <row r="25" spans="1:13" ht="37.5">
      <c r="A25" s="51" t="s">
        <v>341</v>
      </c>
      <c r="B25" s="57">
        <v>2115</v>
      </c>
      <c r="C25" s="115"/>
      <c r="D25" s="115">
        <v>0.1</v>
      </c>
      <c r="E25" s="115">
        <v>0.1</v>
      </c>
      <c r="F25" s="256">
        <v>0.2</v>
      </c>
      <c r="G25" s="115">
        <v>0.1</v>
      </c>
      <c r="H25" s="115"/>
      <c r="I25" s="115">
        <v>0.1</v>
      </c>
      <c r="J25" s="115"/>
    </row>
    <row r="26" spans="1:13">
      <c r="A26" s="51" t="s">
        <v>109</v>
      </c>
      <c r="B26" s="57">
        <v>2116</v>
      </c>
      <c r="C26" s="112"/>
      <c r="D26" s="112"/>
      <c r="E26" s="112"/>
      <c r="F26" s="117">
        <f t="shared" si="1"/>
        <v>0</v>
      </c>
      <c r="G26" s="112"/>
      <c r="H26" s="112"/>
      <c r="I26" s="112"/>
      <c r="J26" s="112"/>
    </row>
    <row r="27" spans="1:13">
      <c r="A27" s="51" t="s">
        <v>361</v>
      </c>
      <c r="B27" s="57">
        <v>2117</v>
      </c>
      <c r="C27" s="112"/>
      <c r="D27" s="188"/>
      <c r="E27" s="112"/>
      <c r="F27" s="117"/>
      <c r="G27" s="112"/>
      <c r="H27" s="112"/>
      <c r="I27" s="112"/>
      <c r="J27" s="112">
        <v>1</v>
      </c>
    </row>
    <row r="28" spans="1:13">
      <c r="A28" s="51" t="s">
        <v>90</v>
      </c>
      <c r="B28" s="57">
        <v>2118</v>
      </c>
      <c r="C28" s="112"/>
      <c r="D28" s="112"/>
      <c r="E28" s="112"/>
      <c r="F28" s="117">
        <f t="shared" si="1"/>
        <v>0</v>
      </c>
      <c r="G28" s="112"/>
      <c r="H28" s="112"/>
      <c r="I28" s="112"/>
      <c r="J28" s="112"/>
    </row>
    <row r="29" spans="1:13" s="54" customFormat="1">
      <c r="A29" s="51" t="s">
        <v>396</v>
      </c>
      <c r="B29" s="57">
        <v>2119</v>
      </c>
      <c r="C29" s="141"/>
      <c r="D29" s="141"/>
      <c r="E29" s="141"/>
      <c r="F29" s="117">
        <f t="shared" si="1"/>
        <v>0</v>
      </c>
      <c r="G29" s="141"/>
      <c r="H29" s="141"/>
      <c r="I29" s="141"/>
      <c r="J29" s="141"/>
      <c r="K29" s="50"/>
    </row>
    <row r="30" spans="1:13" s="54" customFormat="1" ht="37.5">
      <c r="A30" s="65" t="s">
        <v>344</v>
      </c>
      <c r="B30" s="132">
        <v>2120</v>
      </c>
      <c r="C30" s="253">
        <v>1802.9</v>
      </c>
      <c r="D30" s="257">
        <v>2172.9</v>
      </c>
      <c r="E30" s="253">
        <v>2172.9</v>
      </c>
      <c r="F30" s="256">
        <v>2940.4</v>
      </c>
      <c r="G30" s="255">
        <v>735.1</v>
      </c>
      <c r="H30" s="255">
        <v>735.1</v>
      </c>
      <c r="I30" s="255">
        <v>735.1</v>
      </c>
      <c r="J30" s="255">
        <v>735.1</v>
      </c>
      <c r="K30" s="50"/>
    </row>
    <row r="31" spans="1:13" s="54" customFormat="1">
      <c r="A31" s="51" t="s">
        <v>90</v>
      </c>
      <c r="B31" s="57">
        <v>2121</v>
      </c>
      <c r="C31" s="115">
        <v>1650.3</v>
      </c>
      <c r="D31" s="255">
        <v>2005.2</v>
      </c>
      <c r="E31" s="115">
        <v>2005.2</v>
      </c>
      <c r="F31" s="256">
        <v>2667.7</v>
      </c>
      <c r="G31" s="255">
        <v>666.9</v>
      </c>
      <c r="H31" s="255">
        <v>666.9</v>
      </c>
      <c r="I31" s="255">
        <v>666.9</v>
      </c>
      <c r="J31" s="255">
        <v>667</v>
      </c>
      <c r="K31" s="50"/>
      <c r="L31" s="196"/>
    </row>
    <row r="32" spans="1:13" s="54" customFormat="1">
      <c r="A32" s="51" t="s">
        <v>350</v>
      </c>
      <c r="B32" s="57">
        <v>2122</v>
      </c>
      <c r="C32" s="112"/>
      <c r="D32" s="112"/>
      <c r="E32" s="112"/>
      <c r="F32" s="117">
        <f t="shared" si="1"/>
        <v>0</v>
      </c>
      <c r="G32" s="112"/>
      <c r="H32" s="112"/>
      <c r="I32" s="112"/>
      <c r="J32" s="112"/>
      <c r="K32" s="50"/>
    </row>
    <row r="33" spans="1:13" s="54" customFormat="1">
      <c r="A33" s="51" t="s">
        <v>408</v>
      </c>
      <c r="B33" s="57">
        <v>2123</v>
      </c>
      <c r="C33" s="112"/>
      <c r="D33" s="112"/>
      <c r="E33" s="112"/>
      <c r="F33" s="117">
        <f t="shared" si="1"/>
        <v>0</v>
      </c>
      <c r="G33" s="112"/>
      <c r="H33" s="112"/>
      <c r="I33" s="112"/>
      <c r="J33" s="112"/>
      <c r="K33" s="50"/>
    </row>
    <row r="34" spans="1:13" s="54" customFormat="1">
      <c r="A34" s="51" t="s">
        <v>395</v>
      </c>
      <c r="B34" s="57">
        <v>2124</v>
      </c>
      <c r="C34" s="112">
        <v>152.6</v>
      </c>
      <c r="D34" s="112">
        <v>167.7</v>
      </c>
      <c r="E34" s="112">
        <v>167.7</v>
      </c>
      <c r="F34" s="117">
        <f t="shared" si="1"/>
        <v>197.85245999999998</v>
      </c>
      <c r="G34" s="112"/>
      <c r="H34" s="112"/>
      <c r="I34" s="112"/>
      <c r="J34" s="112"/>
      <c r="K34" s="50"/>
    </row>
    <row r="35" spans="1:13" s="54" customFormat="1" ht="37.5">
      <c r="A35" s="65" t="s">
        <v>340</v>
      </c>
      <c r="B35" s="132">
        <v>2130</v>
      </c>
      <c r="C35" s="146">
        <v>2004.3</v>
      </c>
      <c r="D35" s="146">
        <v>2396.8000000000002</v>
      </c>
      <c r="E35" s="146">
        <v>2396.8000000000002</v>
      </c>
      <c r="F35" s="117">
        <v>3260.5</v>
      </c>
      <c r="G35" s="195">
        <v>815.1</v>
      </c>
      <c r="H35" s="195">
        <v>815.2</v>
      </c>
      <c r="I35" s="195">
        <v>815.2</v>
      </c>
      <c r="J35" s="195">
        <v>815</v>
      </c>
      <c r="K35" s="50"/>
      <c r="L35" s="234"/>
    </row>
    <row r="36" spans="1:13" ht="57" customHeight="1">
      <c r="A36" s="51" t="s">
        <v>362</v>
      </c>
      <c r="B36" s="57">
        <v>2131</v>
      </c>
      <c r="C36" s="112"/>
      <c r="D36" s="112"/>
      <c r="E36" s="112"/>
      <c r="F36" s="117"/>
      <c r="G36" s="112"/>
      <c r="H36" s="112"/>
      <c r="I36" s="112"/>
      <c r="J36" s="112"/>
    </row>
    <row r="37" spans="1:13" ht="20.100000000000001" customHeight="1">
      <c r="A37" s="51" t="s">
        <v>345</v>
      </c>
      <c r="B37" s="57">
        <v>2132</v>
      </c>
      <c r="C37" s="112"/>
      <c r="D37" s="112"/>
      <c r="E37" s="112"/>
      <c r="F37" s="117"/>
      <c r="G37" s="112"/>
      <c r="H37" s="112"/>
      <c r="I37" s="112"/>
      <c r="J37" s="112"/>
    </row>
    <row r="38" spans="1:13" ht="20.100000000000001" customHeight="1">
      <c r="A38" s="51" t="s">
        <v>346</v>
      </c>
      <c r="B38" s="57">
        <v>2133</v>
      </c>
      <c r="C38" s="146">
        <v>2004.3</v>
      </c>
      <c r="D38" s="146">
        <v>2396.8000000000002</v>
      </c>
      <c r="E38" s="146">
        <v>2396.8000000000002</v>
      </c>
      <c r="F38" s="117">
        <v>3260.5</v>
      </c>
      <c r="G38" s="195">
        <v>815.1</v>
      </c>
      <c r="H38" s="195">
        <v>815.2</v>
      </c>
      <c r="I38" s="195">
        <v>815.2</v>
      </c>
      <c r="J38" s="195">
        <v>815</v>
      </c>
      <c r="L38" s="231"/>
      <c r="M38" s="230"/>
    </row>
    <row r="39" spans="1:13" ht="20.100000000000001" customHeight="1">
      <c r="A39" s="51" t="s">
        <v>347</v>
      </c>
      <c r="B39" s="57">
        <v>2134</v>
      </c>
      <c r="C39" s="112"/>
      <c r="D39" s="112"/>
      <c r="E39" s="112"/>
      <c r="F39" s="117"/>
      <c r="G39" s="112"/>
      <c r="H39" s="112"/>
      <c r="I39" s="112"/>
      <c r="J39" s="155"/>
    </row>
    <row r="40" spans="1:13" s="52" customFormat="1">
      <c r="A40" s="65" t="s">
        <v>348</v>
      </c>
      <c r="B40" s="132">
        <v>2140</v>
      </c>
      <c r="C40" s="146"/>
      <c r="D40" s="146"/>
      <c r="E40" s="146"/>
      <c r="F40" s="150"/>
      <c r="G40" s="146"/>
      <c r="H40" s="146"/>
      <c r="I40" s="146"/>
      <c r="J40" s="146"/>
    </row>
    <row r="41" spans="1:13" ht="42.75" customHeight="1">
      <c r="A41" s="51" t="s">
        <v>286</v>
      </c>
      <c r="B41" s="57">
        <v>2141</v>
      </c>
      <c r="C41" s="112"/>
      <c r="D41" s="112"/>
      <c r="E41" s="112"/>
      <c r="F41" s="117"/>
      <c r="G41" s="112"/>
      <c r="H41" s="112"/>
      <c r="I41" s="112"/>
      <c r="J41" s="112"/>
    </row>
    <row r="42" spans="1:13" ht="20.100000000000001" customHeight="1">
      <c r="A42" s="51" t="s">
        <v>349</v>
      </c>
      <c r="B42" s="57">
        <v>2142</v>
      </c>
      <c r="C42" s="112"/>
      <c r="D42" s="112"/>
      <c r="E42" s="112"/>
      <c r="F42" s="117"/>
      <c r="G42" s="112"/>
      <c r="H42" s="112"/>
      <c r="I42" s="112"/>
      <c r="J42" s="112"/>
    </row>
    <row r="43" spans="1:13" s="52" customFormat="1" ht="27.75" customHeight="1">
      <c r="A43" s="65" t="s">
        <v>339</v>
      </c>
      <c r="B43" s="132">
        <v>2200</v>
      </c>
      <c r="C43" s="146">
        <v>6058.6</v>
      </c>
      <c r="D43" s="146">
        <v>6727.8</v>
      </c>
      <c r="E43" s="146">
        <v>6727.8</v>
      </c>
      <c r="F43" s="150">
        <v>9071.1</v>
      </c>
      <c r="G43" s="146">
        <v>2267.6999999999998</v>
      </c>
      <c r="H43" s="146">
        <v>2267.8000000000002</v>
      </c>
      <c r="I43" s="146">
        <v>2267.9</v>
      </c>
      <c r="J43" s="146">
        <v>2267.6</v>
      </c>
      <c r="K43" s="50"/>
    </row>
    <row r="44" spans="1:13" s="52" customFormat="1" ht="20.100000000000001" customHeight="1">
      <c r="A44" s="77"/>
      <c r="B44" s="53"/>
      <c r="C44" s="75"/>
      <c r="D44" s="76"/>
      <c r="E44" s="76"/>
      <c r="F44" s="75"/>
      <c r="G44" s="76"/>
      <c r="H44" s="76"/>
      <c r="I44" s="76"/>
      <c r="J44" s="76"/>
    </row>
    <row r="45" spans="1:13" s="52" customFormat="1" ht="20.100000000000001" customHeight="1">
      <c r="A45" s="77"/>
      <c r="B45" s="53"/>
      <c r="C45" s="75"/>
      <c r="D45" s="76"/>
      <c r="E45" s="76"/>
      <c r="F45" s="75"/>
      <c r="G45" s="76"/>
      <c r="H45" s="76"/>
      <c r="I45" s="76"/>
      <c r="J45" s="76"/>
    </row>
    <row r="46" spans="1:13" s="52" customFormat="1" ht="20.100000000000001" customHeight="1">
      <c r="A46" s="77"/>
      <c r="B46" s="53"/>
      <c r="C46" s="75"/>
      <c r="D46" s="76"/>
      <c r="E46" s="76"/>
      <c r="F46" s="75"/>
      <c r="G46" s="76"/>
      <c r="H46" s="76"/>
      <c r="I46" s="76"/>
      <c r="J46" s="76"/>
    </row>
    <row r="47" spans="1:13" s="265" customFormat="1" ht="20.100000000000001" customHeight="1">
      <c r="A47" s="284" t="s">
        <v>401</v>
      </c>
      <c r="B47" s="1"/>
      <c r="C47" s="314" t="s">
        <v>110</v>
      </c>
      <c r="D47" s="314"/>
      <c r="E47" s="314"/>
      <c r="F47" s="314"/>
      <c r="G47" s="14"/>
      <c r="H47" s="316" t="s">
        <v>454</v>
      </c>
      <c r="I47" s="316"/>
      <c r="J47" s="316"/>
    </row>
    <row r="48" spans="1:13" s="2" customFormat="1">
      <c r="A48" s="258" t="s">
        <v>84</v>
      </c>
      <c r="B48" s="265"/>
      <c r="C48" s="295" t="s">
        <v>85</v>
      </c>
      <c r="D48" s="295"/>
      <c r="E48" s="295"/>
      <c r="F48" s="295"/>
      <c r="G48" s="263"/>
      <c r="H48" s="311" t="s">
        <v>106</v>
      </c>
      <c r="I48" s="311"/>
      <c r="J48" s="311"/>
      <c r="K48" s="265"/>
    </row>
    <row r="49" spans="1:12" s="53" customFormat="1">
      <c r="A49" s="67"/>
      <c r="F49" s="50"/>
      <c r="G49" s="50"/>
      <c r="H49" s="50"/>
      <c r="I49" s="50"/>
      <c r="J49" s="50"/>
      <c r="K49" s="50"/>
      <c r="L49" s="50"/>
    </row>
    <row r="50" spans="1:12" s="53" customFormat="1">
      <c r="A50" s="67"/>
      <c r="F50" s="50"/>
      <c r="G50" s="50"/>
      <c r="H50" s="50"/>
      <c r="I50" s="50"/>
      <c r="J50" s="50"/>
      <c r="K50" s="50"/>
      <c r="L50" s="50"/>
    </row>
    <row r="51" spans="1:12" s="53" customFormat="1">
      <c r="A51" s="67"/>
      <c r="F51" s="50"/>
      <c r="G51" s="50"/>
      <c r="H51" s="50"/>
      <c r="I51" s="50"/>
      <c r="J51" s="50"/>
      <c r="K51" s="50"/>
      <c r="L51" s="50"/>
    </row>
    <row r="52" spans="1:12" s="53" customFormat="1">
      <c r="A52" s="67"/>
      <c r="F52" s="50"/>
      <c r="G52" s="50"/>
      <c r="H52" s="50"/>
      <c r="I52" s="50"/>
      <c r="J52" s="50"/>
      <c r="K52" s="50"/>
      <c r="L52" s="50"/>
    </row>
    <row r="53" spans="1:12" s="53" customFormat="1">
      <c r="A53" s="67"/>
      <c r="F53" s="50"/>
      <c r="G53" s="50"/>
      <c r="H53" s="50"/>
      <c r="I53" s="50"/>
      <c r="J53" s="50"/>
      <c r="K53" s="50"/>
      <c r="L53" s="50"/>
    </row>
    <row r="54" spans="1:12" s="53" customFormat="1">
      <c r="A54" s="67"/>
      <c r="F54" s="50"/>
      <c r="G54" s="50"/>
      <c r="H54" s="50"/>
      <c r="I54" s="50"/>
      <c r="J54" s="50"/>
      <c r="K54" s="50"/>
      <c r="L54" s="50"/>
    </row>
    <row r="55" spans="1:12" s="53" customFormat="1">
      <c r="A55" s="67"/>
      <c r="F55" s="50"/>
      <c r="G55" s="50"/>
      <c r="H55" s="50"/>
      <c r="I55" s="50"/>
      <c r="J55" s="50"/>
      <c r="K55" s="50"/>
      <c r="L55" s="50"/>
    </row>
    <row r="56" spans="1:12" s="53" customFormat="1">
      <c r="A56" s="67"/>
      <c r="F56" s="50"/>
      <c r="G56" s="50"/>
      <c r="H56" s="50"/>
      <c r="I56" s="50"/>
      <c r="J56" s="50"/>
      <c r="K56" s="50"/>
      <c r="L56" s="50"/>
    </row>
    <row r="57" spans="1:12" s="53" customFormat="1">
      <c r="A57" s="67"/>
      <c r="F57" s="50"/>
      <c r="G57" s="50"/>
      <c r="H57" s="50"/>
      <c r="I57" s="50"/>
      <c r="J57" s="50"/>
      <c r="K57" s="50"/>
      <c r="L57" s="50"/>
    </row>
    <row r="58" spans="1:12" s="53" customFormat="1" ht="23.25">
      <c r="A58" s="202"/>
      <c r="B58"/>
      <c r="C58"/>
      <c r="F58" s="50"/>
      <c r="G58" s="50"/>
      <c r="H58" s="50"/>
      <c r="I58" s="50"/>
      <c r="J58" s="50"/>
      <c r="K58" s="50"/>
      <c r="L58" s="50"/>
    </row>
    <row r="59" spans="1:12" s="53" customFormat="1">
      <c r="A59" s="203"/>
      <c r="B59"/>
      <c r="C59"/>
      <c r="F59" s="50"/>
      <c r="G59" s="50"/>
      <c r="H59" s="50"/>
      <c r="I59" s="50"/>
      <c r="J59" s="50"/>
      <c r="K59" s="50"/>
      <c r="L59" s="50"/>
    </row>
    <row r="60" spans="1:12" s="53" customFormat="1">
      <c r="A60" s="203"/>
      <c r="B60"/>
      <c r="C60"/>
      <c r="F60" s="50"/>
      <c r="G60" s="50"/>
      <c r="H60" s="50"/>
      <c r="I60" s="50"/>
      <c r="J60" s="50"/>
      <c r="K60" s="50"/>
      <c r="L60" s="50"/>
    </row>
    <row r="61" spans="1:12" s="53" customFormat="1">
      <c r="A61" s="203"/>
      <c r="B61"/>
      <c r="C61"/>
      <c r="F61" s="50"/>
      <c r="G61" s="50"/>
      <c r="H61" s="50"/>
      <c r="I61" s="50"/>
      <c r="J61" s="50"/>
      <c r="K61" s="50"/>
      <c r="L61" s="50"/>
    </row>
    <row r="62" spans="1:12" s="53" customFormat="1">
      <c r="A62" s="203"/>
      <c r="B62"/>
      <c r="C62"/>
      <c r="F62" s="50"/>
      <c r="G62" s="50"/>
      <c r="H62" s="50"/>
      <c r="I62" s="50"/>
      <c r="J62" s="50"/>
      <c r="K62" s="50"/>
      <c r="L62" s="50"/>
    </row>
    <row r="63" spans="1:12" s="53" customFormat="1">
      <c r="A63" s="203"/>
      <c r="B63"/>
      <c r="C63"/>
      <c r="F63" s="50"/>
      <c r="G63" s="50"/>
      <c r="H63" s="50"/>
      <c r="I63" s="50"/>
      <c r="J63" s="50"/>
      <c r="K63" s="50"/>
      <c r="L63" s="50"/>
    </row>
    <row r="64" spans="1:12" s="53" customFormat="1">
      <c r="A64" s="203"/>
      <c r="B64"/>
      <c r="C64"/>
      <c r="F64" s="50"/>
      <c r="G64" s="50"/>
      <c r="H64" s="50"/>
      <c r="I64" s="50"/>
      <c r="J64" s="50"/>
      <c r="K64" s="50"/>
      <c r="L64" s="50"/>
    </row>
    <row r="65" spans="1:12" s="53" customFormat="1">
      <c r="A65" s="203"/>
      <c r="B65"/>
      <c r="C65"/>
      <c r="F65" s="50"/>
      <c r="G65" s="50"/>
      <c r="H65" s="50"/>
      <c r="I65" s="50"/>
      <c r="J65" s="50"/>
      <c r="K65" s="50"/>
      <c r="L65" s="50"/>
    </row>
    <row r="66" spans="1:12" s="53" customFormat="1">
      <c r="A66" s="203"/>
      <c r="B66"/>
      <c r="C66"/>
      <c r="F66" s="50"/>
      <c r="G66" s="50"/>
      <c r="H66" s="50"/>
      <c r="I66" s="50"/>
      <c r="J66" s="50"/>
      <c r="K66" s="50"/>
      <c r="L66" s="50"/>
    </row>
    <row r="67" spans="1:12" s="53" customFormat="1">
      <c r="A67" s="203"/>
      <c r="B67"/>
      <c r="C67"/>
      <c r="F67" s="50"/>
      <c r="G67" s="50"/>
      <c r="H67" s="50"/>
      <c r="I67" s="50"/>
      <c r="J67" s="50"/>
      <c r="K67" s="50"/>
      <c r="L67" s="50"/>
    </row>
    <row r="68" spans="1:12" s="53" customFormat="1">
      <c r="A68" s="203"/>
      <c r="B68"/>
      <c r="C68"/>
      <c r="F68" s="50"/>
      <c r="G68" s="50"/>
      <c r="H68" s="50"/>
      <c r="I68" s="50"/>
      <c r="J68" s="50"/>
      <c r="K68" s="50"/>
      <c r="L68" s="50"/>
    </row>
    <row r="69" spans="1:12" s="53" customFormat="1">
      <c r="A69" s="203"/>
      <c r="B69"/>
      <c r="C69"/>
      <c r="F69" s="50"/>
      <c r="G69" s="50"/>
      <c r="H69" s="50"/>
      <c r="I69" s="50"/>
      <c r="J69" s="50"/>
      <c r="K69" s="50"/>
      <c r="L69" s="50"/>
    </row>
    <row r="70" spans="1:12" s="53" customFormat="1">
      <c r="A70" s="203"/>
      <c r="B70"/>
      <c r="C70"/>
      <c r="F70" s="50"/>
      <c r="G70" s="50"/>
      <c r="H70" s="50"/>
      <c r="I70" s="50"/>
      <c r="J70" s="50"/>
      <c r="K70" s="50"/>
      <c r="L70" s="50"/>
    </row>
    <row r="71" spans="1:12" s="53" customFormat="1">
      <c r="A71" s="198"/>
      <c r="B71"/>
      <c r="C71"/>
      <c r="F71" s="50"/>
      <c r="G71" s="50"/>
      <c r="H71" s="50"/>
      <c r="I71" s="50"/>
      <c r="J71" s="50"/>
      <c r="K71" s="50"/>
      <c r="L71" s="50"/>
    </row>
    <row r="72" spans="1:12" s="53" customFormat="1">
      <c r="A72" s="198"/>
      <c r="B72"/>
      <c r="C72"/>
      <c r="F72" s="50"/>
      <c r="G72" s="50"/>
      <c r="H72" s="50"/>
      <c r="I72" s="50"/>
      <c r="J72" s="50"/>
      <c r="K72" s="50"/>
      <c r="L72" s="50"/>
    </row>
    <row r="73" spans="1:12" s="53" customFormat="1">
      <c r="A73" s="198"/>
      <c r="B73"/>
      <c r="C73"/>
      <c r="F73" s="50"/>
      <c r="G73" s="50"/>
      <c r="H73" s="50"/>
      <c r="I73" s="50"/>
      <c r="J73" s="50"/>
      <c r="K73" s="50"/>
      <c r="L73" s="50"/>
    </row>
    <row r="74" spans="1:12" s="53" customFormat="1">
      <c r="A74" s="198"/>
      <c r="B74"/>
      <c r="C74"/>
      <c r="F74" s="50"/>
      <c r="G74" s="50"/>
      <c r="H74" s="50"/>
      <c r="I74" s="50"/>
      <c r="J74" s="50"/>
      <c r="K74" s="50"/>
      <c r="L74" s="50"/>
    </row>
    <row r="75" spans="1:12" s="53" customFormat="1">
      <c r="A75" s="198"/>
      <c r="B75"/>
      <c r="C75"/>
      <c r="F75" s="50"/>
      <c r="G75" s="50"/>
      <c r="H75" s="50"/>
      <c r="I75" s="50"/>
      <c r="J75" s="50"/>
      <c r="K75" s="50"/>
      <c r="L75" s="50"/>
    </row>
    <row r="76" spans="1:12" s="53" customFormat="1">
      <c r="A76" s="198"/>
      <c r="B76"/>
      <c r="C76"/>
      <c r="F76" s="50"/>
      <c r="G76" s="50"/>
      <c r="H76" s="50"/>
      <c r="I76" s="50"/>
      <c r="J76" s="50"/>
      <c r="K76" s="50"/>
      <c r="L76" s="50"/>
    </row>
    <row r="77" spans="1:12" s="53" customFormat="1">
      <c r="A77" s="198"/>
      <c r="B77"/>
      <c r="C77"/>
      <c r="F77" s="50"/>
      <c r="G77" s="50"/>
      <c r="H77" s="50"/>
      <c r="I77" s="50"/>
      <c r="J77" s="50"/>
      <c r="K77" s="50"/>
      <c r="L77" s="50"/>
    </row>
    <row r="78" spans="1:12" s="53" customFormat="1">
      <c r="A78" s="198"/>
      <c r="B78"/>
      <c r="C78"/>
      <c r="F78" s="50"/>
      <c r="G78" s="50"/>
      <c r="H78" s="50"/>
      <c r="I78" s="50"/>
      <c r="J78" s="50"/>
      <c r="K78" s="50"/>
      <c r="L78" s="50"/>
    </row>
    <row r="79" spans="1:12" s="53" customFormat="1">
      <c r="A79" s="198"/>
      <c r="B79"/>
      <c r="C79"/>
      <c r="F79" s="50"/>
      <c r="G79" s="50"/>
      <c r="H79" s="50"/>
      <c r="I79" s="50"/>
      <c r="J79" s="50"/>
      <c r="K79" s="50"/>
      <c r="L79" s="50"/>
    </row>
    <row r="80" spans="1:12" s="53" customFormat="1">
      <c r="A80" s="203"/>
      <c r="B80"/>
      <c r="C80"/>
      <c r="F80" s="50"/>
      <c r="G80" s="50"/>
      <c r="H80" s="50"/>
      <c r="I80" s="50"/>
      <c r="J80" s="50"/>
      <c r="K80" s="50"/>
      <c r="L80" s="50"/>
    </row>
    <row r="81" spans="1:12" s="53" customFormat="1">
      <c r="A81" s="203"/>
      <c r="B81"/>
      <c r="C81"/>
      <c r="F81" s="50"/>
      <c r="G81" s="50"/>
      <c r="H81" s="50"/>
      <c r="I81" s="50"/>
      <c r="J81" s="50"/>
      <c r="K81" s="50"/>
      <c r="L81" s="50"/>
    </row>
    <row r="82" spans="1:12" s="53" customFormat="1">
      <c r="A82" s="203"/>
      <c r="B82"/>
      <c r="C82"/>
      <c r="F82" s="50"/>
      <c r="G82" s="50"/>
      <c r="H82" s="50"/>
      <c r="I82" s="50"/>
      <c r="J82" s="50"/>
      <c r="K82" s="50"/>
      <c r="L82" s="50"/>
    </row>
    <row r="83" spans="1:12" s="53" customFormat="1">
      <c r="A83" s="203"/>
      <c r="B83"/>
      <c r="C83"/>
      <c r="F83" s="50"/>
      <c r="G83" s="50"/>
      <c r="H83" s="50"/>
      <c r="I83" s="50"/>
      <c r="J83" s="50"/>
      <c r="K83" s="50"/>
      <c r="L83" s="50"/>
    </row>
    <row r="84" spans="1:12" s="53" customFormat="1">
      <c r="A84" s="203"/>
      <c r="B84"/>
      <c r="C84"/>
      <c r="F84" s="50"/>
      <c r="G84" s="50"/>
      <c r="H84" s="50"/>
      <c r="I84" s="50"/>
      <c r="J84" s="50"/>
      <c r="K84" s="50"/>
      <c r="L84" s="50"/>
    </row>
    <row r="85" spans="1:12" s="53" customFormat="1">
      <c r="A85" s="203"/>
      <c r="B85"/>
      <c r="C85"/>
      <c r="F85" s="50"/>
      <c r="G85" s="50"/>
      <c r="H85" s="50"/>
      <c r="I85" s="50"/>
      <c r="J85" s="50"/>
      <c r="K85" s="50"/>
      <c r="L85" s="50"/>
    </row>
    <row r="86" spans="1:12" s="53" customFormat="1">
      <c r="A86" s="203"/>
      <c r="B86"/>
      <c r="C86"/>
      <c r="F86" s="50"/>
      <c r="G86" s="50"/>
      <c r="H86" s="50"/>
      <c r="I86" s="50"/>
      <c r="J86" s="50"/>
      <c r="K86" s="50"/>
      <c r="L86" s="50"/>
    </row>
    <row r="87" spans="1:12" s="53" customFormat="1">
      <c r="A87" s="203"/>
      <c r="B87"/>
      <c r="C87"/>
      <c r="F87" s="50"/>
      <c r="G87" s="50"/>
      <c r="H87" s="50"/>
      <c r="I87" s="50"/>
      <c r="J87" s="50"/>
      <c r="K87" s="50"/>
      <c r="L87" s="50"/>
    </row>
    <row r="88" spans="1:12" s="53" customFormat="1">
      <c r="A88" s="203"/>
      <c r="B88"/>
      <c r="C88"/>
      <c r="F88" s="50"/>
      <c r="G88" s="50"/>
      <c r="H88" s="50"/>
      <c r="I88" s="50"/>
      <c r="J88" s="50"/>
      <c r="K88" s="50"/>
      <c r="L88" s="50"/>
    </row>
    <row r="89" spans="1:12" s="53" customFormat="1">
      <c r="A89" s="203"/>
      <c r="B89"/>
      <c r="C89"/>
      <c r="F89" s="50"/>
      <c r="G89" s="50"/>
      <c r="H89" s="50"/>
      <c r="I89" s="50"/>
      <c r="J89" s="50"/>
      <c r="K89" s="50"/>
      <c r="L89" s="50"/>
    </row>
    <row r="90" spans="1:12" s="53" customFormat="1">
      <c r="A90" s="203"/>
      <c r="B90"/>
      <c r="C90"/>
      <c r="F90" s="50"/>
      <c r="G90" s="50"/>
      <c r="H90" s="50"/>
      <c r="I90" s="50"/>
      <c r="J90" s="50"/>
      <c r="K90" s="50"/>
      <c r="L90" s="50"/>
    </row>
    <row r="91" spans="1:12" s="53" customFormat="1">
      <c r="A91" s="203"/>
      <c r="B91"/>
      <c r="C91"/>
      <c r="F91" s="50"/>
      <c r="G91" s="50"/>
      <c r="H91" s="50"/>
      <c r="I91" s="50"/>
      <c r="J91" s="50"/>
      <c r="K91" s="50"/>
      <c r="L91" s="50"/>
    </row>
    <row r="92" spans="1:12" s="53" customFormat="1">
      <c r="A92" s="203"/>
      <c r="B92"/>
      <c r="C92"/>
      <c r="F92" s="50"/>
      <c r="G92" s="50"/>
      <c r="H92" s="50"/>
      <c r="I92" s="50"/>
      <c r="J92" s="50"/>
      <c r="K92" s="50"/>
      <c r="L92" s="50"/>
    </row>
    <row r="93" spans="1:12" s="53" customFormat="1">
      <c r="A93" s="203"/>
      <c r="B93"/>
      <c r="C93"/>
      <c r="F93" s="50"/>
      <c r="G93" s="50"/>
      <c r="H93" s="50"/>
      <c r="I93" s="50"/>
      <c r="J93" s="50"/>
      <c r="K93" s="50"/>
      <c r="L93" s="50"/>
    </row>
    <row r="94" spans="1:12" s="53" customFormat="1">
      <c r="A94" s="203"/>
      <c r="B94"/>
      <c r="C94"/>
      <c r="F94" s="50"/>
      <c r="G94" s="50"/>
      <c r="H94" s="50"/>
      <c r="I94" s="50"/>
      <c r="J94" s="50"/>
      <c r="K94" s="50"/>
      <c r="L94" s="50"/>
    </row>
    <row r="95" spans="1:12" s="53" customFormat="1">
      <c r="A95" s="203"/>
      <c r="B95"/>
      <c r="C95"/>
      <c r="F95" s="50"/>
      <c r="G95" s="50"/>
      <c r="H95" s="50"/>
      <c r="I95" s="50"/>
      <c r="J95" s="50"/>
      <c r="K95" s="50"/>
      <c r="L95" s="50"/>
    </row>
    <row r="96" spans="1:12" s="53" customFormat="1">
      <c r="A96" s="203"/>
      <c r="B96"/>
      <c r="C96"/>
      <c r="F96" s="50"/>
      <c r="G96" s="50"/>
      <c r="H96" s="50"/>
      <c r="I96" s="50"/>
      <c r="J96" s="50"/>
      <c r="K96" s="50"/>
      <c r="L96" s="50"/>
    </row>
    <row r="97" spans="1:12" s="53" customFormat="1" ht="19.5" thickBot="1">
      <c r="A97" s="203"/>
      <c r="B97"/>
      <c r="C97"/>
      <c r="F97" s="50"/>
      <c r="G97" s="50"/>
      <c r="H97" s="50"/>
      <c r="I97" s="50"/>
      <c r="J97" s="50"/>
      <c r="K97" s="50"/>
      <c r="L97" s="50"/>
    </row>
    <row r="98" spans="1:12" s="53" customFormat="1">
      <c r="A98" s="349"/>
      <c r="B98" s="351"/>
      <c r="C98" s="204"/>
      <c r="F98" s="50"/>
      <c r="G98" s="50"/>
      <c r="H98" s="50"/>
      <c r="I98" s="50"/>
      <c r="J98" s="50"/>
      <c r="K98" s="50"/>
      <c r="L98" s="50"/>
    </row>
    <row r="99" spans="1:12" s="53" customFormat="1" ht="19.5" thickBot="1">
      <c r="A99" s="350"/>
      <c r="B99" s="352"/>
      <c r="C99" s="205"/>
      <c r="F99" s="50"/>
      <c r="G99" s="50"/>
      <c r="H99" s="50"/>
      <c r="I99" s="50"/>
      <c r="J99" s="50"/>
      <c r="K99" s="50"/>
      <c r="L99" s="50"/>
    </row>
    <row r="100" spans="1:12" s="53" customFormat="1" ht="19.5" thickBot="1">
      <c r="A100" s="206"/>
      <c r="B100" s="205"/>
      <c r="C100" s="205"/>
      <c r="F100" s="50"/>
      <c r="G100" s="50"/>
      <c r="H100" s="50"/>
      <c r="I100" s="50"/>
      <c r="J100" s="50"/>
      <c r="K100" s="50"/>
      <c r="L100" s="50"/>
    </row>
    <row r="101" spans="1:12" s="53" customFormat="1" ht="19.5" thickBot="1">
      <c r="A101" s="206"/>
      <c r="B101" s="205"/>
      <c r="C101" s="205"/>
      <c r="F101" s="50"/>
      <c r="G101" s="50"/>
      <c r="H101" s="50"/>
      <c r="I101" s="50"/>
      <c r="J101" s="50"/>
      <c r="K101" s="50"/>
      <c r="L101" s="50"/>
    </row>
    <row r="102" spans="1:12" s="53" customFormat="1" ht="19.5" thickBot="1">
      <c r="A102" s="206"/>
      <c r="B102" s="205"/>
      <c r="C102" s="205"/>
      <c r="F102" s="50"/>
      <c r="G102" s="50"/>
      <c r="H102" s="50"/>
      <c r="I102" s="50"/>
      <c r="J102" s="50"/>
      <c r="K102" s="50"/>
      <c r="L102" s="50"/>
    </row>
    <row r="103" spans="1:12" s="53" customFormat="1" ht="19.5" thickBot="1">
      <c r="A103" s="206"/>
      <c r="B103" s="205"/>
      <c r="C103" s="205"/>
      <c r="F103" s="50"/>
      <c r="G103" s="50"/>
      <c r="H103" s="50"/>
      <c r="I103" s="50"/>
      <c r="J103" s="50"/>
      <c r="K103" s="50"/>
      <c r="L103" s="50"/>
    </row>
    <row r="104" spans="1:12" s="53" customFormat="1" ht="19.5" thickBot="1">
      <c r="A104" s="206"/>
      <c r="B104" s="205"/>
      <c r="C104" s="205"/>
      <c r="F104" s="50"/>
      <c r="G104" s="50"/>
      <c r="H104" s="50"/>
      <c r="I104" s="50"/>
      <c r="J104" s="50"/>
      <c r="K104" s="50"/>
      <c r="L104" s="50"/>
    </row>
    <row r="105" spans="1:12" s="53" customFormat="1" ht="19.5" thickBot="1">
      <c r="A105" s="206"/>
      <c r="B105" s="205"/>
      <c r="C105" s="205"/>
      <c r="F105" s="50"/>
      <c r="G105" s="50"/>
      <c r="H105" s="50"/>
      <c r="I105" s="50"/>
      <c r="J105" s="50"/>
      <c r="K105" s="50"/>
      <c r="L105" s="50"/>
    </row>
    <row r="106" spans="1:12" s="53" customFormat="1" ht="19.5" thickBot="1">
      <c r="A106" s="206"/>
      <c r="B106" s="205"/>
      <c r="C106" s="205"/>
      <c r="F106" s="50"/>
      <c r="G106" s="50"/>
      <c r="H106" s="50"/>
      <c r="I106" s="50"/>
      <c r="J106" s="50"/>
      <c r="K106" s="50"/>
      <c r="L106" s="50"/>
    </row>
    <row r="107" spans="1:12" s="53" customFormat="1" ht="19.5" thickBot="1">
      <c r="A107" s="206"/>
      <c r="B107" s="205"/>
      <c r="C107" s="205"/>
      <c r="F107" s="50"/>
      <c r="G107" s="50"/>
      <c r="H107" s="50"/>
      <c r="I107" s="50"/>
      <c r="J107" s="50"/>
      <c r="K107" s="50"/>
      <c r="L107" s="50"/>
    </row>
    <row r="108" spans="1:12" s="53" customFormat="1" ht="19.5" thickBot="1">
      <c r="A108" s="206"/>
      <c r="B108" s="205"/>
      <c r="C108" s="205"/>
      <c r="F108" s="50"/>
      <c r="G108" s="50"/>
      <c r="H108" s="50"/>
      <c r="I108" s="50"/>
      <c r="J108" s="50"/>
      <c r="K108" s="50"/>
      <c r="L108" s="50"/>
    </row>
    <row r="109" spans="1:12" s="53" customFormat="1" ht="19.5" thickBot="1">
      <c r="A109" s="206"/>
      <c r="B109" s="205"/>
      <c r="C109" s="205"/>
      <c r="F109" s="50"/>
      <c r="G109" s="50"/>
      <c r="H109" s="50"/>
      <c r="I109" s="50"/>
      <c r="J109" s="50"/>
      <c r="K109" s="50"/>
      <c r="L109" s="50"/>
    </row>
    <row r="110" spans="1:12" s="53" customFormat="1" ht="19.5" thickBot="1">
      <c r="A110" s="206"/>
      <c r="B110" s="205"/>
      <c r="C110" s="205"/>
      <c r="F110" s="50"/>
      <c r="G110" s="50"/>
      <c r="H110" s="50"/>
      <c r="I110" s="50"/>
      <c r="J110" s="50"/>
      <c r="K110" s="50"/>
      <c r="L110" s="50"/>
    </row>
    <row r="111" spans="1:12" s="53" customFormat="1" ht="19.5" thickBot="1">
      <c r="A111" s="206"/>
      <c r="B111" s="205"/>
      <c r="C111" s="205"/>
      <c r="F111" s="50"/>
      <c r="G111" s="50"/>
      <c r="H111" s="50"/>
      <c r="I111" s="50"/>
      <c r="J111" s="50"/>
      <c r="K111" s="50"/>
      <c r="L111" s="50"/>
    </row>
    <row r="112" spans="1:12" s="53" customFormat="1" ht="19.5" thickBot="1">
      <c r="A112" s="206"/>
      <c r="B112" s="205"/>
      <c r="C112" s="205"/>
      <c r="F112" s="50"/>
      <c r="G112" s="50"/>
      <c r="H112" s="50"/>
      <c r="I112" s="50"/>
      <c r="J112" s="50"/>
      <c r="K112" s="50"/>
      <c r="L112" s="50"/>
    </row>
    <row r="113" spans="1:12" s="53" customFormat="1" ht="19.5" thickBot="1">
      <c r="A113" s="206"/>
      <c r="B113" s="205"/>
      <c r="C113" s="205"/>
      <c r="F113" s="50"/>
      <c r="G113" s="50"/>
      <c r="H113" s="50"/>
      <c r="I113" s="50"/>
      <c r="J113" s="50"/>
      <c r="K113" s="50"/>
      <c r="L113" s="50"/>
    </row>
    <row r="114" spans="1:12" s="53" customFormat="1" ht="19.5" thickBot="1">
      <c r="A114" s="206"/>
      <c r="B114" s="205"/>
      <c r="C114" s="205"/>
      <c r="F114" s="50"/>
      <c r="G114" s="50"/>
      <c r="H114" s="50"/>
      <c r="I114" s="50"/>
      <c r="J114" s="50"/>
      <c r="K114" s="50"/>
      <c r="L114" s="50"/>
    </row>
    <row r="115" spans="1:12" s="53" customFormat="1">
      <c r="A115" s="203"/>
      <c r="B115"/>
      <c r="C115"/>
      <c r="F115" s="50"/>
      <c r="G115" s="50"/>
      <c r="H115" s="50"/>
      <c r="I115" s="50"/>
      <c r="J115" s="50"/>
      <c r="K115" s="50"/>
      <c r="L115" s="50"/>
    </row>
    <row r="116" spans="1:12" s="53" customFormat="1">
      <c r="A116" s="203"/>
      <c r="B116"/>
      <c r="C116"/>
      <c r="F116" s="50"/>
      <c r="G116" s="50"/>
      <c r="H116" s="50"/>
      <c r="I116" s="50"/>
      <c r="J116" s="50"/>
      <c r="K116" s="50"/>
      <c r="L116" s="50"/>
    </row>
    <row r="117" spans="1:12" s="53" customFormat="1">
      <c r="A117" s="67"/>
      <c r="F117" s="50"/>
      <c r="G117" s="50"/>
      <c r="H117" s="50"/>
      <c r="I117" s="50"/>
      <c r="J117" s="50"/>
      <c r="K117" s="50"/>
      <c r="L117" s="50"/>
    </row>
    <row r="118" spans="1:12" s="53" customFormat="1">
      <c r="A118" s="67"/>
      <c r="F118" s="50"/>
      <c r="G118" s="50"/>
      <c r="H118" s="50"/>
      <c r="I118" s="50"/>
      <c r="J118" s="50"/>
      <c r="K118" s="50"/>
      <c r="L118" s="50"/>
    </row>
    <row r="119" spans="1:12" s="53" customFormat="1">
      <c r="A119" s="67"/>
      <c r="F119" s="50"/>
      <c r="G119" s="50"/>
      <c r="H119" s="50"/>
      <c r="I119" s="50"/>
      <c r="J119" s="50"/>
      <c r="K119" s="50"/>
      <c r="L119" s="50"/>
    </row>
    <row r="120" spans="1:12" s="53" customFormat="1">
      <c r="A120" s="67"/>
      <c r="F120" s="50"/>
      <c r="G120" s="50"/>
      <c r="H120" s="50"/>
      <c r="I120" s="50"/>
      <c r="J120" s="50"/>
      <c r="K120" s="50"/>
      <c r="L120" s="50"/>
    </row>
    <row r="121" spans="1:12" s="53" customFormat="1">
      <c r="A121" s="67"/>
      <c r="F121" s="50"/>
      <c r="G121" s="50"/>
      <c r="H121" s="50"/>
      <c r="I121" s="50"/>
      <c r="J121" s="50"/>
      <c r="K121" s="50"/>
      <c r="L121" s="50"/>
    </row>
    <row r="122" spans="1:12" s="53" customFormat="1">
      <c r="A122" s="67"/>
      <c r="F122" s="50"/>
      <c r="G122" s="50"/>
      <c r="H122" s="50"/>
      <c r="I122" s="50"/>
      <c r="J122" s="50"/>
      <c r="K122" s="50"/>
      <c r="L122" s="50"/>
    </row>
    <row r="123" spans="1:12" s="53" customFormat="1">
      <c r="A123" s="67"/>
      <c r="F123" s="50"/>
      <c r="G123" s="50"/>
      <c r="H123" s="50"/>
      <c r="I123" s="50"/>
      <c r="J123" s="50"/>
      <c r="K123" s="50"/>
      <c r="L123" s="50"/>
    </row>
    <row r="124" spans="1:12" s="53" customFormat="1">
      <c r="A124" s="67"/>
      <c r="F124" s="50"/>
      <c r="G124" s="50"/>
      <c r="H124" s="50"/>
      <c r="I124" s="50"/>
      <c r="J124" s="50"/>
      <c r="K124" s="50"/>
      <c r="L124" s="50"/>
    </row>
    <row r="125" spans="1:12" s="53" customFormat="1">
      <c r="A125" s="67"/>
      <c r="F125" s="50"/>
      <c r="G125" s="50"/>
      <c r="H125" s="50"/>
      <c r="I125" s="50"/>
      <c r="J125" s="50"/>
      <c r="K125" s="50"/>
      <c r="L125" s="50"/>
    </row>
    <row r="126" spans="1:12" s="53" customFormat="1">
      <c r="A126" s="67"/>
      <c r="F126" s="50"/>
      <c r="G126" s="50"/>
      <c r="H126" s="50"/>
      <c r="I126" s="50"/>
      <c r="J126" s="50"/>
      <c r="K126" s="50"/>
      <c r="L126" s="50"/>
    </row>
    <row r="127" spans="1:12" s="53" customFormat="1">
      <c r="A127" s="67"/>
      <c r="F127" s="50"/>
      <c r="G127" s="50"/>
      <c r="H127" s="50"/>
      <c r="I127" s="50"/>
      <c r="J127" s="50"/>
      <c r="K127" s="50"/>
      <c r="L127" s="50"/>
    </row>
    <row r="128" spans="1:12" s="53" customFormat="1">
      <c r="A128" s="67"/>
      <c r="F128" s="50"/>
      <c r="G128" s="50"/>
      <c r="H128" s="50"/>
      <c r="I128" s="50"/>
      <c r="J128" s="50"/>
      <c r="K128" s="50"/>
      <c r="L128" s="50"/>
    </row>
    <row r="129" spans="1:12" s="53" customFormat="1">
      <c r="A129" s="67"/>
      <c r="F129" s="50"/>
      <c r="G129" s="50"/>
      <c r="H129" s="50"/>
      <c r="I129" s="50"/>
      <c r="J129" s="50"/>
      <c r="K129" s="50"/>
      <c r="L129" s="50"/>
    </row>
    <row r="130" spans="1:12" s="53" customFormat="1">
      <c r="A130" s="67"/>
      <c r="F130" s="50"/>
      <c r="G130" s="50"/>
      <c r="H130" s="50"/>
      <c r="I130" s="50"/>
      <c r="J130" s="50"/>
      <c r="K130" s="50"/>
      <c r="L130" s="50"/>
    </row>
    <row r="131" spans="1:12" s="53" customFormat="1">
      <c r="A131" s="67"/>
      <c r="F131" s="50"/>
      <c r="G131" s="50"/>
      <c r="H131" s="50"/>
      <c r="I131" s="50"/>
      <c r="J131" s="50"/>
      <c r="K131" s="50"/>
      <c r="L131" s="50"/>
    </row>
    <row r="132" spans="1:12" s="53" customFormat="1">
      <c r="A132" s="67"/>
      <c r="F132" s="50"/>
      <c r="G132" s="50"/>
      <c r="H132" s="50"/>
      <c r="I132" s="50"/>
      <c r="J132" s="50"/>
      <c r="K132" s="50"/>
      <c r="L132" s="50"/>
    </row>
    <row r="133" spans="1:12" s="53" customFormat="1">
      <c r="A133" s="67"/>
      <c r="F133" s="50"/>
      <c r="G133" s="50"/>
      <c r="H133" s="50"/>
      <c r="I133" s="50"/>
      <c r="J133" s="50"/>
      <c r="K133" s="50"/>
      <c r="L133" s="50"/>
    </row>
    <row r="134" spans="1:12" s="53" customFormat="1">
      <c r="A134" s="67"/>
      <c r="F134" s="50"/>
      <c r="G134" s="50"/>
      <c r="H134" s="50"/>
      <c r="I134" s="50"/>
      <c r="J134" s="50"/>
      <c r="K134" s="50"/>
      <c r="L134" s="50"/>
    </row>
    <row r="135" spans="1:12" s="53" customFormat="1">
      <c r="A135" s="67"/>
      <c r="F135" s="50"/>
      <c r="G135" s="50"/>
      <c r="H135" s="50"/>
      <c r="I135" s="50"/>
      <c r="J135" s="50"/>
      <c r="K135" s="50"/>
      <c r="L135" s="50"/>
    </row>
    <row r="136" spans="1:12" s="53" customFormat="1">
      <c r="A136" s="67"/>
      <c r="F136" s="50"/>
      <c r="G136" s="50"/>
      <c r="H136" s="50"/>
      <c r="I136" s="50"/>
      <c r="J136" s="50"/>
      <c r="K136" s="50"/>
      <c r="L136" s="50"/>
    </row>
    <row r="137" spans="1:12" s="53" customFormat="1">
      <c r="A137" s="67"/>
      <c r="F137" s="50"/>
      <c r="G137" s="50"/>
      <c r="H137" s="50"/>
      <c r="I137" s="50"/>
      <c r="J137" s="50"/>
      <c r="K137" s="50"/>
      <c r="L137" s="50"/>
    </row>
    <row r="138" spans="1:12" s="53" customFormat="1">
      <c r="A138" s="67"/>
      <c r="F138" s="50"/>
      <c r="G138" s="50"/>
      <c r="H138" s="50"/>
      <c r="I138" s="50"/>
      <c r="J138" s="50"/>
      <c r="K138" s="50"/>
      <c r="L138" s="50"/>
    </row>
    <row r="139" spans="1:12" s="53" customFormat="1">
      <c r="A139" s="67"/>
      <c r="F139" s="50"/>
      <c r="G139" s="50"/>
      <c r="H139" s="50"/>
      <c r="I139" s="50"/>
      <c r="J139" s="50"/>
      <c r="K139" s="50"/>
      <c r="L139" s="50"/>
    </row>
    <row r="140" spans="1:12" s="53" customFormat="1">
      <c r="A140" s="67"/>
      <c r="F140" s="50"/>
      <c r="G140" s="50"/>
      <c r="H140" s="50"/>
      <c r="I140" s="50"/>
      <c r="J140" s="50"/>
      <c r="K140" s="50"/>
      <c r="L140" s="50"/>
    </row>
    <row r="141" spans="1:12" s="53" customFormat="1">
      <c r="A141" s="67"/>
      <c r="F141" s="50"/>
      <c r="G141" s="50"/>
      <c r="H141" s="50"/>
      <c r="I141" s="50"/>
      <c r="J141" s="50"/>
      <c r="K141" s="50"/>
      <c r="L141" s="50"/>
    </row>
    <row r="142" spans="1:12" s="53" customFormat="1">
      <c r="A142" s="67"/>
      <c r="F142" s="50"/>
      <c r="G142" s="50"/>
      <c r="H142" s="50"/>
      <c r="I142" s="50"/>
      <c r="J142" s="50"/>
      <c r="K142" s="50"/>
      <c r="L142" s="50"/>
    </row>
    <row r="143" spans="1:12" s="53" customFormat="1">
      <c r="A143" s="67"/>
      <c r="F143" s="50"/>
      <c r="G143" s="50"/>
      <c r="H143" s="50"/>
      <c r="I143" s="50"/>
      <c r="J143" s="50"/>
      <c r="K143" s="50"/>
      <c r="L143" s="50"/>
    </row>
    <row r="144" spans="1:12" s="53" customFormat="1">
      <c r="A144" s="67"/>
      <c r="F144" s="50"/>
      <c r="G144" s="50"/>
      <c r="H144" s="50"/>
      <c r="I144" s="50"/>
      <c r="J144" s="50"/>
      <c r="K144" s="50"/>
      <c r="L144" s="50"/>
    </row>
    <row r="145" spans="1:12" s="53" customFormat="1">
      <c r="A145" s="67"/>
      <c r="F145" s="50"/>
      <c r="G145" s="50"/>
      <c r="H145" s="50"/>
      <c r="I145" s="50"/>
      <c r="J145" s="50"/>
      <c r="K145" s="50"/>
      <c r="L145" s="50"/>
    </row>
    <row r="146" spans="1:12" s="53" customFormat="1">
      <c r="A146" s="67"/>
      <c r="F146" s="50"/>
      <c r="G146" s="50"/>
      <c r="H146" s="50"/>
      <c r="I146" s="50"/>
      <c r="J146" s="50"/>
      <c r="K146" s="50"/>
      <c r="L146" s="50"/>
    </row>
    <row r="147" spans="1:12" s="53" customFormat="1">
      <c r="A147" s="67"/>
      <c r="F147" s="50"/>
      <c r="G147" s="50"/>
      <c r="H147" s="50"/>
      <c r="I147" s="50"/>
      <c r="J147" s="50"/>
      <c r="K147" s="50"/>
      <c r="L147" s="50"/>
    </row>
    <row r="148" spans="1:12" s="53" customFormat="1">
      <c r="A148" s="67"/>
      <c r="F148" s="50"/>
      <c r="G148" s="50"/>
      <c r="H148" s="50"/>
      <c r="I148" s="50"/>
      <c r="J148" s="50"/>
      <c r="K148" s="50"/>
      <c r="L148" s="50"/>
    </row>
    <row r="149" spans="1:12" s="53" customFormat="1">
      <c r="A149" s="67"/>
      <c r="F149" s="50"/>
      <c r="G149" s="50"/>
      <c r="H149" s="50"/>
      <c r="I149" s="50"/>
      <c r="J149" s="50"/>
      <c r="K149" s="50"/>
      <c r="L149" s="50"/>
    </row>
    <row r="150" spans="1:12" s="53" customFormat="1">
      <c r="A150" s="67"/>
      <c r="F150" s="50"/>
      <c r="G150" s="50"/>
      <c r="H150" s="50"/>
      <c r="I150" s="50"/>
      <c r="J150" s="50"/>
      <c r="K150" s="50"/>
      <c r="L150" s="50"/>
    </row>
    <row r="151" spans="1:12" s="53" customFormat="1">
      <c r="A151" s="67"/>
      <c r="F151" s="50"/>
      <c r="G151" s="50"/>
      <c r="H151" s="50"/>
      <c r="I151" s="50"/>
      <c r="J151" s="50"/>
      <c r="K151" s="50"/>
      <c r="L151" s="50"/>
    </row>
    <row r="152" spans="1:12" s="53" customFormat="1">
      <c r="A152" s="67"/>
      <c r="F152" s="50"/>
      <c r="G152" s="50"/>
      <c r="H152" s="50"/>
      <c r="I152" s="50"/>
      <c r="J152" s="50"/>
      <c r="K152" s="50"/>
      <c r="L152" s="50"/>
    </row>
    <row r="153" spans="1:12" s="53" customFormat="1">
      <c r="A153" s="67"/>
      <c r="F153" s="50"/>
      <c r="G153" s="50"/>
      <c r="H153" s="50"/>
      <c r="I153" s="50"/>
      <c r="J153" s="50"/>
      <c r="K153" s="50"/>
      <c r="L153" s="50"/>
    </row>
    <row r="154" spans="1:12" s="53" customFormat="1">
      <c r="A154" s="67"/>
      <c r="F154" s="50"/>
      <c r="G154" s="50"/>
      <c r="H154" s="50"/>
      <c r="I154" s="50"/>
      <c r="J154" s="50"/>
      <c r="K154" s="50"/>
      <c r="L154" s="50"/>
    </row>
    <row r="155" spans="1:12" s="53" customFormat="1">
      <c r="A155" s="67"/>
      <c r="F155" s="50"/>
      <c r="G155" s="50"/>
      <c r="H155" s="50"/>
      <c r="I155" s="50"/>
      <c r="J155" s="50"/>
      <c r="K155" s="50"/>
      <c r="L155" s="50"/>
    </row>
    <row r="156" spans="1:12" s="53" customFormat="1">
      <c r="A156" s="67"/>
      <c r="F156" s="50"/>
      <c r="G156" s="50"/>
      <c r="H156" s="50"/>
      <c r="I156" s="50"/>
      <c r="J156" s="50"/>
      <c r="K156" s="50"/>
      <c r="L156" s="50"/>
    </row>
    <row r="157" spans="1:12" s="53" customFormat="1">
      <c r="A157" s="67"/>
      <c r="F157" s="50"/>
      <c r="G157" s="50"/>
      <c r="H157" s="50"/>
      <c r="I157" s="50"/>
      <c r="J157" s="50"/>
      <c r="K157" s="50"/>
      <c r="L157" s="50"/>
    </row>
    <row r="158" spans="1:12" s="53" customFormat="1">
      <c r="A158" s="67"/>
      <c r="F158" s="50"/>
      <c r="G158" s="50"/>
      <c r="H158" s="50"/>
      <c r="I158" s="50"/>
      <c r="J158" s="50"/>
      <c r="K158" s="50"/>
      <c r="L158" s="50"/>
    </row>
    <row r="159" spans="1:12" s="53" customFormat="1">
      <c r="A159" s="67"/>
      <c r="F159" s="50"/>
      <c r="G159" s="50"/>
      <c r="H159" s="50"/>
      <c r="I159" s="50"/>
      <c r="J159" s="50"/>
      <c r="K159" s="50"/>
      <c r="L159" s="50"/>
    </row>
    <row r="160" spans="1:12" s="53" customFormat="1">
      <c r="A160" s="67"/>
      <c r="F160" s="50"/>
      <c r="G160" s="50"/>
      <c r="H160" s="50"/>
      <c r="I160" s="50"/>
      <c r="J160" s="50"/>
      <c r="K160" s="50"/>
      <c r="L160" s="50"/>
    </row>
    <row r="161" spans="1:12" s="53" customFormat="1">
      <c r="A161" s="67"/>
      <c r="F161" s="50"/>
      <c r="G161" s="50"/>
      <c r="H161" s="50"/>
      <c r="I161" s="50"/>
      <c r="J161" s="50"/>
      <c r="K161" s="50"/>
      <c r="L161" s="50"/>
    </row>
    <row r="162" spans="1:12" s="53" customFormat="1">
      <c r="A162" s="67"/>
      <c r="F162" s="50"/>
      <c r="G162" s="50"/>
      <c r="H162" s="50"/>
      <c r="I162" s="50"/>
      <c r="J162" s="50"/>
      <c r="K162" s="50"/>
      <c r="L162" s="50"/>
    </row>
    <row r="163" spans="1:12" s="53" customFormat="1">
      <c r="A163" s="67"/>
      <c r="F163" s="50"/>
      <c r="G163" s="50"/>
      <c r="H163" s="50"/>
      <c r="I163" s="50"/>
      <c r="J163" s="50"/>
      <c r="K163" s="50"/>
      <c r="L163" s="50"/>
    </row>
    <row r="164" spans="1:12" s="53" customFormat="1">
      <c r="A164" s="67"/>
      <c r="F164" s="50"/>
      <c r="G164" s="50"/>
      <c r="H164" s="50"/>
      <c r="I164" s="50"/>
      <c r="J164" s="50"/>
      <c r="K164" s="50"/>
      <c r="L164" s="50"/>
    </row>
    <row r="165" spans="1:12" s="53" customFormat="1">
      <c r="A165" s="67"/>
      <c r="F165" s="50"/>
      <c r="G165" s="50"/>
      <c r="H165" s="50"/>
      <c r="I165" s="50"/>
      <c r="J165" s="50"/>
      <c r="K165" s="50"/>
      <c r="L165" s="50"/>
    </row>
    <row r="166" spans="1:12" s="53" customFormat="1">
      <c r="A166" s="67"/>
      <c r="F166" s="50"/>
      <c r="G166" s="50"/>
      <c r="H166" s="50"/>
      <c r="I166" s="50"/>
      <c r="J166" s="50"/>
      <c r="K166" s="50"/>
      <c r="L166" s="50"/>
    </row>
    <row r="167" spans="1:12" s="53" customFormat="1">
      <c r="A167" s="67"/>
      <c r="F167" s="50"/>
      <c r="G167" s="50"/>
      <c r="H167" s="50"/>
      <c r="I167" s="50"/>
      <c r="J167" s="50"/>
      <c r="K167" s="50"/>
      <c r="L167" s="50"/>
    </row>
    <row r="168" spans="1:12" s="53" customFormat="1">
      <c r="A168" s="67"/>
      <c r="F168" s="50"/>
      <c r="G168" s="50"/>
      <c r="H168" s="50"/>
      <c r="I168" s="50"/>
      <c r="J168" s="50"/>
      <c r="K168" s="50"/>
      <c r="L168" s="50"/>
    </row>
    <row r="169" spans="1:12" s="53" customFormat="1">
      <c r="A169" s="67"/>
      <c r="F169" s="50"/>
      <c r="G169" s="50"/>
      <c r="H169" s="50"/>
      <c r="I169" s="50"/>
      <c r="J169" s="50"/>
      <c r="K169" s="50"/>
      <c r="L169" s="50"/>
    </row>
    <row r="170" spans="1:12" s="53" customFormat="1">
      <c r="A170" s="67"/>
      <c r="F170" s="50"/>
      <c r="G170" s="50"/>
      <c r="H170" s="50"/>
      <c r="I170" s="50"/>
      <c r="J170" s="50"/>
      <c r="K170" s="50"/>
      <c r="L170" s="50"/>
    </row>
    <row r="171" spans="1:12" s="53" customFormat="1">
      <c r="A171" s="67"/>
      <c r="F171" s="50"/>
      <c r="G171" s="50"/>
      <c r="H171" s="50"/>
      <c r="I171" s="50"/>
      <c r="J171" s="50"/>
      <c r="K171" s="50"/>
      <c r="L171" s="50"/>
    </row>
    <row r="172" spans="1:12" s="53" customFormat="1">
      <c r="A172" s="67"/>
      <c r="F172" s="50"/>
      <c r="G172" s="50"/>
      <c r="H172" s="50"/>
      <c r="I172" s="50"/>
      <c r="J172" s="50"/>
      <c r="K172" s="50"/>
      <c r="L172" s="50"/>
    </row>
    <row r="173" spans="1:12" s="53" customFormat="1">
      <c r="A173" s="67"/>
      <c r="F173" s="50"/>
      <c r="G173" s="50"/>
      <c r="H173" s="50"/>
      <c r="I173" s="50"/>
      <c r="J173" s="50"/>
      <c r="K173" s="50"/>
      <c r="L173" s="50"/>
    </row>
    <row r="174" spans="1:12" s="53" customFormat="1">
      <c r="A174" s="67"/>
      <c r="F174" s="50"/>
      <c r="G174" s="50"/>
      <c r="H174" s="50"/>
      <c r="I174" s="50"/>
      <c r="J174" s="50"/>
      <c r="K174" s="50"/>
      <c r="L174" s="50"/>
    </row>
    <row r="175" spans="1:12" s="53" customFormat="1">
      <c r="A175" s="67"/>
      <c r="F175" s="50"/>
      <c r="G175" s="50"/>
      <c r="H175" s="50"/>
      <c r="I175" s="50"/>
      <c r="J175" s="50"/>
      <c r="K175" s="50"/>
      <c r="L175" s="50"/>
    </row>
    <row r="176" spans="1:12" s="53" customFormat="1">
      <c r="A176" s="67"/>
      <c r="F176" s="50"/>
      <c r="G176" s="50"/>
      <c r="H176" s="50"/>
      <c r="I176" s="50"/>
      <c r="J176" s="50"/>
      <c r="K176" s="50"/>
      <c r="L176" s="50"/>
    </row>
    <row r="177" spans="1:12" s="53" customFormat="1">
      <c r="A177" s="67"/>
      <c r="F177" s="50"/>
      <c r="G177" s="50"/>
      <c r="H177" s="50"/>
      <c r="I177" s="50"/>
      <c r="J177" s="50"/>
      <c r="K177" s="50"/>
      <c r="L177" s="50"/>
    </row>
    <row r="178" spans="1:12" s="53" customFormat="1">
      <c r="A178" s="67"/>
      <c r="F178" s="50"/>
      <c r="G178" s="50"/>
      <c r="H178" s="50"/>
      <c r="I178" s="50"/>
      <c r="J178" s="50"/>
      <c r="K178" s="50"/>
      <c r="L178" s="50"/>
    </row>
    <row r="179" spans="1:12" s="53" customFormat="1">
      <c r="A179" s="67"/>
      <c r="F179" s="50"/>
      <c r="G179" s="50"/>
      <c r="H179" s="50"/>
      <c r="I179" s="50"/>
      <c r="J179" s="50"/>
      <c r="K179" s="50"/>
      <c r="L179" s="50"/>
    </row>
    <row r="180" spans="1:12" s="53" customFormat="1">
      <c r="A180" s="67"/>
      <c r="F180" s="50"/>
      <c r="G180" s="50"/>
      <c r="H180" s="50"/>
      <c r="I180" s="50"/>
      <c r="J180" s="50"/>
      <c r="K180" s="50"/>
      <c r="L180" s="50"/>
    </row>
    <row r="181" spans="1:12" s="53" customFormat="1">
      <c r="A181" s="67"/>
      <c r="F181" s="50"/>
      <c r="G181" s="50"/>
      <c r="H181" s="50"/>
      <c r="I181" s="50"/>
      <c r="J181" s="50"/>
      <c r="K181" s="50"/>
      <c r="L181" s="50"/>
    </row>
    <row r="182" spans="1:12" s="53" customFormat="1">
      <c r="A182" s="67"/>
      <c r="F182" s="50"/>
      <c r="G182" s="50"/>
      <c r="H182" s="50"/>
      <c r="I182" s="50"/>
      <c r="J182" s="50"/>
      <c r="K182" s="50"/>
      <c r="L182" s="50"/>
    </row>
    <row r="183" spans="1:12" s="53" customFormat="1">
      <c r="A183" s="67"/>
      <c r="F183" s="50"/>
      <c r="G183" s="50"/>
      <c r="H183" s="50"/>
      <c r="I183" s="50"/>
      <c r="J183" s="50"/>
      <c r="K183" s="50"/>
      <c r="L183" s="50"/>
    </row>
    <row r="184" spans="1:12" s="53" customFormat="1">
      <c r="A184" s="67"/>
      <c r="F184" s="50"/>
      <c r="G184" s="50"/>
      <c r="H184" s="50"/>
      <c r="I184" s="50"/>
      <c r="J184" s="50"/>
      <c r="K184" s="50"/>
      <c r="L184" s="50"/>
    </row>
    <row r="185" spans="1:12" s="53" customFormat="1">
      <c r="A185" s="67"/>
      <c r="F185" s="50"/>
      <c r="G185" s="50"/>
      <c r="H185" s="50"/>
      <c r="I185" s="50"/>
      <c r="J185" s="50"/>
      <c r="K185" s="50"/>
      <c r="L185" s="50"/>
    </row>
    <row r="186" spans="1:12" s="53" customFormat="1">
      <c r="A186" s="67"/>
      <c r="F186" s="50"/>
      <c r="G186" s="50"/>
      <c r="H186" s="50"/>
      <c r="I186" s="50"/>
      <c r="J186" s="50"/>
      <c r="K186" s="50"/>
      <c r="L186" s="50"/>
    </row>
    <row r="187" spans="1:12" s="53" customFormat="1">
      <c r="A187" s="67"/>
      <c r="F187" s="50"/>
      <c r="G187" s="50"/>
      <c r="H187" s="50"/>
      <c r="I187" s="50"/>
      <c r="J187" s="50"/>
      <c r="K187" s="50"/>
      <c r="L187" s="50"/>
    </row>
    <row r="188" spans="1:12" s="53" customFormat="1">
      <c r="A188" s="67"/>
      <c r="F188" s="50"/>
      <c r="G188" s="50"/>
      <c r="H188" s="50"/>
      <c r="I188" s="50"/>
      <c r="J188" s="50"/>
      <c r="K188" s="50"/>
      <c r="L188" s="50"/>
    </row>
    <row r="189" spans="1:12" s="53" customFormat="1">
      <c r="A189" s="67"/>
      <c r="F189" s="50"/>
      <c r="G189" s="50"/>
      <c r="H189" s="50"/>
      <c r="I189" s="50"/>
      <c r="J189" s="50"/>
      <c r="K189" s="50"/>
      <c r="L189" s="50"/>
    </row>
    <row r="190" spans="1:12" s="53" customFormat="1">
      <c r="A190" s="67"/>
      <c r="F190" s="50"/>
      <c r="G190" s="50"/>
      <c r="H190" s="50"/>
      <c r="I190" s="50"/>
      <c r="J190" s="50"/>
      <c r="K190" s="50"/>
      <c r="L190" s="50"/>
    </row>
    <row r="191" spans="1:12" s="53" customFormat="1">
      <c r="A191" s="67"/>
      <c r="F191" s="50"/>
      <c r="G191" s="50"/>
      <c r="H191" s="50"/>
      <c r="I191" s="50"/>
      <c r="J191" s="50"/>
      <c r="K191" s="50"/>
      <c r="L191" s="50"/>
    </row>
    <row r="192" spans="1:12" s="53" customFormat="1">
      <c r="A192" s="67"/>
      <c r="F192" s="50"/>
      <c r="G192" s="50"/>
      <c r="H192" s="50"/>
      <c r="I192" s="50"/>
      <c r="J192" s="50"/>
      <c r="K192" s="50"/>
      <c r="L192" s="50"/>
    </row>
    <row r="193" spans="1:12" s="53" customFormat="1">
      <c r="A193" s="67"/>
      <c r="F193" s="50"/>
      <c r="G193" s="50"/>
      <c r="H193" s="50"/>
      <c r="I193" s="50"/>
      <c r="J193" s="50"/>
      <c r="K193" s="50"/>
      <c r="L193" s="50"/>
    </row>
    <row r="194" spans="1:12" s="53" customFormat="1">
      <c r="A194" s="67"/>
      <c r="F194" s="50"/>
      <c r="G194" s="50"/>
      <c r="H194" s="50"/>
      <c r="I194" s="50"/>
      <c r="J194" s="50"/>
      <c r="K194" s="50"/>
      <c r="L194" s="50"/>
    </row>
    <row r="195" spans="1:12" s="53" customFormat="1">
      <c r="A195" s="67"/>
      <c r="F195" s="50"/>
      <c r="G195" s="50"/>
      <c r="H195" s="50"/>
      <c r="I195" s="50"/>
      <c r="J195" s="50"/>
      <c r="K195" s="50"/>
      <c r="L195" s="50"/>
    </row>
    <row r="196" spans="1:12">
      <c r="A196" s="67"/>
    </row>
  </sheetData>
  <mergeCells count="17">
    <mergeCell ref="A98:A99"/>
    <mergeCell ref="B98:B99"/>
    <mergeCell ref="A6:J6"/>
    <mergeCell ref="A19:J19"/>
    <mergeCell ref="C47:F47"/>
    <mergeCell ref="H47:J47"/>
    <mergeCell ref="C48:F48"/>
    <mergeCell ref="H48:J48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9370078740157483" footer="0.11811023622047245"/>
  <pageSetup paperSize="9" scale="56" fitToHeight="2" orientation="landscape" verticalDpi="300" r:id="rId1"/>
  <headerFooter alignWithMargins="0">
    <oddHeader>&amp;C&amp;"Times New Roman,обычный"&amp;14 7&amp;R&amp;"Times New Roman,обычный"&amp;14Продовження додатка 1Таблиця 2</oddHeader>
  </headerFooter>
  <rowBreaks count="1" manualBreakCount="1">
    <brk id="29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O106"/>
  <sheetViews>
    <sheetView view="pageLayout" zoomScaleNormal="75" zoomScaleSheetLayoutView="50" workbookViewId="0">
      <selection activeCell="F10" sqref="F10"/>
    </sheetView>
  </sheetViews>
  <sheetFormatPr defaultColWidth="9.140625" defaultRowHeight="18.75"/>
  <cols>
    <col min="1" max="1" width="93.28515625" style="2" customWidth="1"/>
    <col min="2" max="2" width="15" style="2" customWidth="1"/>
    <col min="3" max="3" width="13.42578125" style="2" customWidth="1"/>
    <col min="4" max="10" width="16" style="2" customWidth="1"/>
    <col min="11" max="11" width="9.140625" style="2"/>
    <col min="12" max="12" width="12" style="2" bestFit="1" customWidth="1"/>
    <col min="13" max="13" width="10.5703125" style="2" bestFit="1" customWidth="1"/>
    <col min="14" max="14" width="11" style="2" bestFit="1" customWidth="1"/>
    <col min="15" max="17" width="9.140625" style="2"/>
    <col min="18" max="18" width="9.28515625" style="2" bestFit="1" customWidth="1"/>
    <col min="19" max="19" width="9.140625" style="2"/>
    <col min="20" max="20" width="9.28515625" style="2" bestFit="1" customWidth="1"/>
    <col min="21" max="16384" width="9.140625" style="2"/>
  </cols>
  <sheetData>
    <row r="1" spans="1:14">
      <c r="A1" s="310" t="s">
        <v>332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4">
      <c r="A2" s="13"/>
      <c r="B2" s="13"/>
      <c r="C2" s="13"/>
      <c r="D2" s="13"/>
      <c r="E2" s="13"/>
      <c r="F2" s="13"/>
      <c r="G2" s="13"/>
      <c r="H2" s="13"/>
      <c r="I2" s="356" t="s">
        <v>428</v>
      </c>
      <c r="J2" s="356"/>
    </row>
    <row r="3" spans="1:14" ht="48" customHeight="1">
      <c r="A3" s="354" t="s">
        <v>200</v>
      </c>
      <c r="B3" s="329" t="s">
        <v>0</v>
      </c>
      <c r="C3" s="329" t="s">
        <v>34</v>
      </c>
      <c r="D3" s="329" t="s">
        <v>66</v>
      </c>
      <c r="E3" s="329" t="s">
        <v>144</v>
      </c>
      <c r="F3" s="307" t="s">
        <v>24</v>
      </c>
      <c r="G3" s="307" t="s">
        <v>155</v>
      </c>
      <c r="H3" s="307"/>
      <c r="I3" s="307"/>
      <c r="J3" s="307"/>
    </row>
    <row r="4" spans="1:14" ht="38.25" customHeight="1">
      <c r="A4" s="355"/>
      <c r="B4" s="329"/>
      <c r="C4" s="329"/>
      <c r="D4" s="329"/>
      <c r="E4" s="329"/>
      <c r="F4" s="307"/>
      <c r="G4" s="15" t="s">
        <v>156</v>
      </c>
      <c r="H4" s="15" t="s">
        <v>157</v>
      </c>
      <c r="I4" s="15" t="s">
        <v>158</v>
      </c>
      <c r="J4" s="15" t="s">
        <v>75</v>
      </c>
    </row>
    <row r="5" spans="1:14" ht="18" customHeight="1">
      <c r="A5" s="7">
        <v>1</v>
      </c>
      <c r="B5" s="15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</row>
    <row r="6" spans="1:14" s="66" customFormat="1" ht="20.100000000000001" customHeight="1">
      <c r="A6" s="152" t="s">
        <v>139</v>
      </c>
      <c r="B6" s="133"/>
      <c r="C6" s="134"/>
      <c r="D6" s="134"/>
      <c r="E6" s="134"/>
      <c r="F6" s="134"/>
      <c r="G6" s="134"/>
      <c r="H6" s="134"/>
      <c r="I6" s="134"/>
      <c r="J6" s="135"/>
    </row>
    <row r="7" spans="1:14" ht="20.100000000000001" customHeight="1">
      <c r="A7" s="143" t="s">
        <v>287</v>
      </c>
      <c r="B7" s="136">
        <v>3000</v>
      </c>
      <c r="C7" s="146">
        <v>32753</v>
      </c>
      <c r="D7" s="146">
        <v>40551</v>
      </c>
      <c r="E7" s="146">
        <v>40551</v>
      </c>
      <c r="F7" s="146">
        <v>44884</v>
      </c>
      <c r="G7" s="149"/>
      <c r="H7" s="149"/>
      <c r="I7" s="149"/>
      <c r="J7" s="149"/>
      <c r="M7" s="197"/>
      <c r="N7" s="197"/>
    </row>
    <row r="8" spans="1:14" ht="20.100000000000001" customHeight="1">
      <c r="A8" s="8" t="s">
        <v>373</v>
      </c>
      <c r="B8" s="9">
        <v>3010</v>
      </c>
      <c r="C8" s="146">
        <v>32753</v>
      </c>
      <c r="D8" s="146">
        <v>40551</v>
      </c>
      <c r="E8" s="146">
        <v>40551</v>
      </c>
      <c r="F8" s="146">
        <v>44884</v>
      </c>
      <c r="G8" s="235"/>
      <c r="H8" s="235"/>
      <c r="I8" s="235"/>
      <c r="J8" s="235"/>
      <c r="L8" s="197"/>
    </row>
    <row r="9" spans="1:14" ht="20.100000000000001" customHeight="1">
      <c r="A9" s="8" t="s">
        <v>288</v>
      </c>
      <c r="B9" s="9">
        <v>3020</v>
      </c>
      <c r="C9" s="112"/>
      <c r="D9" s="112"/>
      <c r="E9" s="112"/>
      <c r="F9" s="117"/>
      <c r="G9" s="112"/>
      <c r="H9" s="112"/>
      <c r="I9" s="112"/>
      <c r="J9" s="112"/>
      <c r="L9" s="197"/>
      <c r="N9" s="197"/>
    </row>
    <row r="10" spans="1:14" ht="20.100000000000001" customHeight="1">
      <c r="A10" s="8" t="s">
        <v>289</v>
      </c>
      <c r="B10" s="9">
        <v>3021</v>
      </c>
      <c r="C10" s="112"/>
      <c r="D10" s="192"/>
      <c r="E10" s="112"/>
      <c r="F10" s="117"/>
      <c r="G10" s="112"/>
      <c r="H10" s="112"/>
      <c r="I10" s="112"/>
      <c r="J10" s="112"/>
      <c r="N10" s="197"/>
    </row>
    <row r="11" spans="1:14" ht="20.100000000000001" customHeight="1">
      <c r="A11" s="8" t="s">
        <v>394</v>
      </c>
      <c r="B11" s="9">
        <v>3030</v>
      </c>
      <c r="C11" s="112"/>
      <c r="D11" s="112"/>
      <c r="E11" s="112"/>
      <c r="F11" s="117">
        <f t="shared" ref="F11" si="0">D11*1.1798</f>
        <v>0</v>
      </c>
      <c r="G11" s="112"/>
      <c r="H11" s="112"/>
      <c r="I11" s="112"/>
      <c r="J11" s="112"/>
    </row>
    <row r="12" spans="1:14" ht="20.100000000000001" customHeight="1">
      <c r="A12" s="242" t="s">
        <v>451</v>
      </c>
      <c r="B12" s="9">
        <v>3042</v>
      </c>
      <c r="C12" s="112">
        <v>11</v>
      </c>
      <c r="D12" s="112">
        <v>424</v>
      </c>
      <c r="E12" s="112">
        <v>424</v>
      </c>
      <c r="F12" s="117">
        <v>424</v>
      </c>
      <c r="G12" s="112"/>
      <c r="H12" s="112"/>
      <c r="I12" s="112"/>
      <c r="J12" s="112"/>
    </row>
    <row r="13" spans="1:14">
      <c r="A13" s="8" t="s">
        <v>290</v>
      </c>
      <c r="B13" s="9">
        <v>3040</v>
      </c>
      <c r="C13" s="112"/>
      <c r="D13" s="112"/>
      <c r="E13" s="112"/>
      <c r="F13" s="117"/>
      <c r="G13" s="112"/>
      <c r="H13" s="112"/>
      <c r="I13" s="112"/>
      <c r="J13" s="112"/>
    </row>
    <row r="14" spans="1:14">
      <c r="A14" s="8" t="s">
        <v>99</v>
      </c>
      <c r="B14" s="9">
        <v>3050</v>
      </c>
      <c r="C14" s="117"/>
      <c r="D14" s="117"/>
      <c r="E14" s="117"/>
      <c r="F14" s="117"/>
      <c r="G14" s="117"/>
      <c r="H14" s="117"/>
      <c r="I14" s="117"/>
      <c r="J14" s="117"/>
    </row>
    <row r="15" spans="1:14" ht="20.100000000000001" customHeight="1">
      <c r="A15" s="8" t="s">
        <v>97</v>
      </c>
      <c r="B15" s="6">
        <v>3051</v>
      </c>
      <c r="C15" s="112"/>
      <c r="D15" s="112"/>
      <c r="E15" s="112"/>
      <c r="F15" s="117"/>
      <c r="G15" s="112"/>
      <c r="H15" s="112"/>
      <c r="I15" s="112"/>
      <c r="J15" s="112"/>
    </row>
    <row r="16" spans="1:14" ht="20.100000000000001" customHeight="1">
      <c r="A16" s="8" t="s">
        <v>100</v>
      </c>
      <c r="B16" s="6">
        <v>3052</v>
      </c>
      <c r="C16" s="112"/>
      <c r="D16" s="112"/>
      <c r="E16" s="112"/>
      <c r="F16" s="117"/>
      <c r="G16" s="112"/>
      <c r="H16" s="112"/>
      <c r="I16" s="112"/>
      <c r="J16" s="112"/>
    </row>
    <row r="17" spans="1:15" ht="20.100000000000001" customHeight="1">
      <c r="A17" s="8" t="s">
        <v>119</v>
      </c>
      <c r="B17" s="6">
        <v>3053</v>
      </c>
      <c r="C17" s="112"/>
      <c r="D17" s="112"/>
      <c r="E17" s="112"/>
      <c r="F17" s="117"/>
      <c r="G17" s="112"/>
      <c r="H17" s="112"/>
      <c r="I17" s="112"/>
      <c r="J17" s="112"/>
    </row>
    <row r="18" spans="1:15" ht="20.100000000000001" customHeight="1">
      <c r="A18" s="8" t="s">
        <v>393</v>
      </c>
      <c r="B18" s="9">
        <v>3060</v>
      </c>
      <c r="C18" s="112">
        <f>256.5+16.6</f>
        <v>273.10000000000002</v>
      </c>
      <c r="D18" s="112"/>
      <c r="E18" s="112"/>
      <c r="F18" s="117"/>
      <c r="G18" s="112"/>
      <c r="H18" s="112"/>
      <c r="I18" s="112"/>
      <c r="J18" s="112"/>
    </row>
    <row r="19" spans="1:15" ht="20.100000000000001" customHeight="1">
      <c r="A19" s="10" t="s">
        <v>291</v>
      </c>
      <c r="B19" s="11">
        <v>3100</v>
      </c>
      <c r="C19" s="146">
        <v>32875</v>
      </c>
      <c r="D19" s="146">
        <v>40288.1</v>
      </c>
      <c r="E19" s="146">
        <v>40288.1</v>
      </c>
      <c r="F19" s="146">
        <v>45079.199999999997</v>
      </c>
      <c r="G19" s="146"/>
      <c r="H19" s="146"/>
      <c r="I19" s="146"/>
      <c r="J19" s="146"/>
    </row>
    <row r="20" spans="1:15" ht="20.100000000000001" customHeight="1">
      <c r="A20" s="8" t="s">
        <v>292</v>
      </c>
      <c r="B20" s="9">
        <v>3110</v>
      </c>
      <c r="C20" s="112">
        <v>17984</v>
      </c>
      <c r="D20" s="192">
        <v>24973</v>
      </c>
      <c r="E20" s="112">
        <v>24973</v>
      </c>
      <c r="F20" s="117">
        <v>20930.3</v>
      </c>
      <c r="G20" s="112"/>
      <c r="H20" s="112"/>
      <c r="I20" s="112"/>
      <c r="J20" s="112"/>
      <c r="N20" s="197"/>
      <c r="O20" s="197"/>
    </row>
    <row r="21" spans="1:15" ht="20.100000000000001" customHeight="1">
      <c r="A21" s="8" t="s">
        <v>293</v>
      </c>
      <c r="B21" s="9">
        <v>3120</v>
      </c>
      <c r="C21" s="112">
        <v>9071</v>
      </c>
      <c r="D21" s="192">
        <v>8861</v>
      </c>
      <c r="E21" s="112">
        <v>8861</v>
      </c>
      <c r="F21" s="117">
        <v>14820</v>
      </c>
      <c r="G21" s="112"/>
      <c r="H21" s="112"/>
      <c r="I21" s="112"/>
      <c r="J21" s="112"/>
      <c r="N21" s="197"/>
      <c r="O21" s="197"/>
    </row>
    <row r="22" spans="1:15" ht="20.100000000000001" customHeight="1">
      <c r="A22" s="8" t="s">
        <v>98</v>
      </c>
      <c r="B22" s="9">
        <v>3130</v>
      </c>
      <c r="C22" s="117">
        <v>937</v>
      </c>
      <c r="D22" s="117">
        <v>1399</v>
      </c>
      <c r="E22" s="117">
        <v>1399</v>
      </c>
      <c r="F22" s="117">
        <v>3260.5</v>
      </c>
      <c r="G22" s="117"/>
      <c r="H22" s="117"/>
      <c r="I22" s="117"/>
      <c r="J22" s="117"/>
    </row>
    <row r="23" spans="1:15" ht="20.100000000000001" customHeight="1">
      <c r="A23" s="8" t="s">
        <v>97</v>
      </c>
      <c r="B23" s="6">
        <v>3131</v>
      </c>
      <c r="C23" s="112"/>
      <c r="D23" s="112"/>
      <c r="E23" s="112"/>
      <c r="F23" s="117"/>
      <c r="G23" s="112"/>
      <c r="H23" s="112"/>
      <c r="I23" s="112"/>
      <c r="J23" s="112"/>
    </row>
    <row r="24" spans="1:15" ht="20.100000000000001" customHeight="1">
      <c r="A24" s="8" t="s">
        <v>100</v>
      </c>
      <c r="B24" s="6">
        <v>3132</v>
      </c>
      <c r="C24" s="112"/>
      <c r="D24" s="112"/>
      <c r="E24" s="112"/>
      <c r="F24" s="117"/>
      <c r="G24" s="112"/>
      <c r="H24" s="112"/>
      <c r="I24" s="112"/>
      <c r="J24" s="112"/>
    </row>
    <row r="25" spans="1:15" ht="20.100000000000001" customHeight="1">
      <c r="A25" s="8" t="s">
        <v>119</v>
      </c>
      <c r="B25" s="6">
        <v>3133</v>
      </c>
      <c r="C25" s="112"/>
      <c r="D25" s="112"/>
      <c r="E25" s="112"/>
      <c r="F25" s="117"/>
      <c r="G25" s="112"/>
      <c r="H25" s="112"/>
      <c r="I25" s="112"/>
      <c r="J25" s="112"/>
    </row>
    <row r="26" spans="1:15" ht="20.100000000000001" customHeight="1">
      <c r="A26" s="8" t="s">
        <v>294</v>
      </c>
      <c r="B26" s="9">
        <v>3140</v>
      </c>
      <c r="C26" s="117">
        <f>C27+C28+C31+C32</f>
        <v>4655.1000000000004</v>
      </c>
      <c r="D26" s="117">
        <f>D27+D28+D31</f>
        <v>4342</v>
      </c>
      <c r="E26" s="117"/>
      <c r="F26" s="117">
        <f t="shared" ref="F26:F30" si="1">D26*1.1798</f>
        <v>5122.6916000000001</v>
      </c>
      <c r="G26" s="117">
        <f>G27+G28+G31</f>
        <v>0</v>
      </c>
      <c r="H26" s="117">
        <f t="shared" ref="H26:I26" si="2">H27+H28+H31</f>
        <v>0</v>
      </c>
      <c r="I26" s="117">
        <f t="shared" si="2"/>
        <v>0</v>
      </c>
      <c r="J26" s="117">
        <v>995</v>
      </c>
      <c r="N26" s="197"/>
      <c r="O26" s="197"/>
    </row>
    <row r="27" spans="1:15" ht="20.100000000000001" customHeight="1">
      <c r="A27" s="8" t="s">
        <v>295</v>
      </c>
      <c r="B27" s="6">
        <v>3141</v>
      </c>
      <c r="C27" s="112"/>
      <c r="D27" s="192"/>
      <c r="E27" s="112"/>
      <c r="F27" s="117"/>
      <c r="G27" s="112"/>
      <c r="H27" s="112"/>
      <c r="I27" s="112"/>
      <c r="J27" s="112"/>
      <c r="N27" s="197"/>
      <c r="O27" s="197"/>
    </row>
    <row r="28" spans="1:15" ht="20.100000000000001" customHeight="1">
      <c r="A28" s="8" t="s">
        <v>296</v>
      </c>
      <c r="B28" s="6">
        <v>3142</v>
      </c>
      <c r="C28" s="112">
        <v>2251.4</v>
      </c>
      <c r="D28" s="192">
        <v>2158</v>
      </c>
      <c r="E28" s="112">
        <v>2157</v>
      </c>
      <c r="F28" s="117">
        <v>2870</v>
      </c>
      <c r="G28" s="112"/>
      <c r="H28" s="112"/>
      <c r="I28" s="112"/>
      <c r="J28" s="112"/>
      <c r="N28" s="197"/>
      <c r="O28" s="197"/>
    </row>
    <row r="29" spans="1:15" ht="20.100000000000001" customHeight="1">
      <c r="A29" s="8" t="s">
        <v>91</v>
      </c>
      <c r="B29" s="6">
        <v>3143</v>
      </c>
      <c r="C29" s="112"/>
      <c r="D29" s="112"/>
      <c r="E29" s="112"/>
      <c r="F29" s="117">
        <f t="shared" si="1"/>
        <v>0</v>
      </c>
      <c r="G29" s="112"/>
      <c r="H29" s="112"/>
      <c r="I29" s="112"/>
      <c r="J29" s="112"/>
    </row>
    <row r="30" spans="1:15" ht="20.100000000000001" customHeight="1">
      <c r="A30" s="8" t="s">
        <v>297</v>
      </c>
      <c r="B30" s="6">
        <v>3144</v>
      </c>
      <c r="C30" s="112"/>
      <c r="D30" s="112"/>
      <c r="E30" s="112"/>
      <c r="F30" s="117">
        <f t="shared" si="1"/>
        <v>0</v>
      </c>
      <c r="G30" s="112"/>
      <c r="H30" s="112"/>
      <c r="I30" s="112"/>
      <c r="J30" s="112"/>
    </row>
    <row r="31" spans="1:15" ht="20.100000000000001" customHeight="1">
      <c r="A31" s="8" t="s">
        <v>90</v>
      </c>
      <c r="B31" s="6">
        <v>3145</v>
      </c>
      <c r="C31" s="112">
        <v>2403.6999999999998</v>
      </c>
      <c r="D31" s="192">
        <v>2184</v>
      </c>
      <c r="E31" s="112">
        <v>2184</v>
      </c>
      <c r="F31" s="117">
        <v>2889.9</v>
      </c>
      <c r="G31" s="192"/>
      <c r="H31" s="192"/>
      <c r="I31" s="192"/>
      <c r="J31" s="192"/>
      <c r="L31" s="197"/>
      <c r="N31" s="197"/>
      <c r="O31" s="197"/>
    </row>
    <row r="32" spans="1:15" ht="20.100000000000001" customHeight="1">
      <c r="A32" s="8" t="s">
        <v>298</v>
      </c>
      <c r="B32" s="6">
        <v>3146</v>
      </c>
      <c r="C32" s="117"/>
      <c r="D32" s="117"/>
      <c r="E32" s="117"/>
      <c r="F32" s="117"/>
      <c r="G32" s="117"/>
      <c r="H32" s="117"/>
      <c r="I32" s="117"/>
      <c r="J32" s="117"/>
      <c r="O32" s="197"/>
    </row>
    <row r="33" spans="1:10" ht="19.5" customHeight="1">
      <c r="A33" s="175" t="s">
        <v>299</v>
      </c>
      <c r="B33" s="6" t="s">
        <v>300</v>
      </c>
      <c r="C33" s="112"/>
      <c r="D33" s="192"/>
      <c r="E33" s="112"/>
      <c r="F33" s="117"/>
      <c r="G33" s="117"/>
      <c r="H33" s="117"/>
      <c r="I33" s="117"/>
      <c r="J33" s="117"/>
    </row>
    <row r="34" spans="1:10">
      <c r="A34" s="175" t="s">
        <v>299</v>
      </c>
      <c r="B34" s="6" t="s">
        <v>301</v>
      </c>
      <c r="C34" s="112"/>
      <c r="D34" s="112">
        <v>0.1</v>
      </c>
      <c r="E34" s="112">
        <v>0.1</v>
      </c>
      <c r="F34" s="117">
        <v>0.2</v>
      </c>
      <c r="G34" s="112"/>
      <c r="H34" s="112"/>
      <c r="I34" s="112"/>
      <c r="J34" s="112"/>
    </row>
    <row r="35" spans="1:10" ht="20.100000000000001" customHeight="1">
      <c r="A35" s="8" t="s">
        <v>406</v>
      </c>
      <c r="B35" s="6">
        <v>3150</v>
      </c>
      <c r="C35" s="112">
        <v>152.9</v>
      </c>
      <c r="D35" s="112">
        <v>194</v>
      </c>
      <c r="E35" s="112">
        <v>194</v>
      </c>
      <c r="F35" s="117">
        <v>222.3</v>
      </c>
      <c r="G35" s="112"/>
      <c r="H35" s="112"/>
      <c r="I35" s="112"/>
      <c r="J35" s="112"/>
    </row>
    <row r="36" spans="1:10" ht="20.100000000000001" customHeight="1">
      <c r="A36" s="8" t="s">
        <v>302</v>
      </c>
      <c r="B36" s="9">
        <v>3160</v>
      </c>
      <c r="C36" s="112"/>
      <c r="D36" s="112"/>
      <c r="E36" s="112"/>
      <c r="F36" s="117"/>
      <c r="G36" s="112"/>
      <c r="H36" s="112"/>
      <c r="I36" s="112"/>
      <c r="J36" s="112"/>
    </row>
    <row r="37" spans="1:10" ht="41.45" customHeight="1">
      <c r="A37" s="8" t="s">
        <v>407</v>
      </c>
      <c r="B37" s="9">
        <v>3170</v>
      </c>
      <c r="C37" s="112">
        <v>75</v>
      </c>
      <c r="D37" s="112">
        <v>519</v>
      </c>
      <c r="E37" s="112">
        <v>519</v>
      </c>
      <c r="F37" s="117">
        <v>86</v>
      </c>
      <c r="G37" s="112"/>
      <c r="H37" s="112"/>
      <c r="I37" s="112"/>
      <c r="J37" s="112"/>
    </row>
    <row r="38" spans="1:10" ht="20.100000000000001" customHeight="1">
      <c r="A38" s="10" t="s">
        <v>256</v>
      </c>
      <c r="B38" s="11">
        <v>3195</v>
      </c>
      <c r="C38" s="146">
        <f>C7-C19</f>
        <v>-122</v>
      </c>
      <c r="D38" s="146">
        <v>262.89999999999998</v>
      </c>
      <c r="E38" s="146">
        <v>262.89999999999998</v>
      </c>
      <c r="F38" s="150">
        <v>-195.2</v>
      </c>
      <c r="G38" s="146"/>
      <c r="H38" s="146"/>
      <c r="I38" s="146"/>
      <c r="J38" s="146"/>
    </row>
    <row r="39" spans="1:10" ht="20.100000000000001" customHeight="1">
      <c r="A39" s="152" t="s">
        <v>140</v>
      </c>
      <c r="B39" s="133"/>
      <c r="C39" s="134"/>
      <c r="D39" s="134"/>
      <c r="E39" s="134"/>
      <c r="F39" s="134"/>
      <c r="G39" s="134"/>
      <c r="H39" s="134"/>
      <c r="I39" s="134"/>
      <c r="J39" s="135"/>
    </row>
    <row r="40" spans="1:10" ht="20.100000000000001" customHeight="1">
      <c r="A40" s="143" t="s">
        <v>303</v>
      </c>
      <c r="B40" s="136">
        <v>3200</v>
      </c>
      <c r="C40" s="146">
        <v>1410</v>
      </c>
      <c r="D40" s="146">
        <v>470</v>
      </c>
      <c r="E40" s="146">
        <v>470</v>
      </c>
      <c r="F40" s="150">
        <v>0</v>
      </c>
      <c r="G40" s="146"/>
      <c r="H40" s="146"/>
      <c r="I40" s="146"/>
      <c r="J40" s="146"/>
    </row>
    <row r="41" spans="1:10" ht="20.100000000000001" customHeight="1">
      <c r="A41" s="8" t="s">
        <v>304</v>
      </c>
      <c r="B41" s="6">
        <v>3210</v>
      </c>
      <c r="C41" s="112"/>
      <c r="D41" s="112"/>
      <c r="E41" s="112"/>
      <c r="F41" s="117"/>
      <c r="G41" s="112"/>
      <c r="H41" s="112"/>
      <c r="I41" s="112"/>
      <c r="J41" s="112"/>
    </row>
    <row r="42" spans="1:10" ht="20.100000000000001" customHeight="1">
      <c r="A42" s="8" t="s">
        <v>305</v>
      </c>
      <c r="B42" s="9">
        <v>3220</v>
      </c>
      <c r="C42" s="112"/>
      <c r="D42" s="112"/>
      <c r="E42" s="112"/>
      <c r="F42" s="117"/>
      <c r="G42" s="112"/>
      <c r="H42" s="112"/>
      <c r="I42" s="112"/>
      <c r="J42" s="112"/>
    </row>
    <row r="43" spans="1:10" ht="20.100000000000001" customHeight="1">
      <c r="A43" s="8" t="s">
        <v>55</v>
      </c>
      <c r="B43" s="9">
        <v>3230</v>
      </c>
      <c r="C43" s="112"/>
      <c r="D43" s="112"/>
      <c r="E43" s="112"/>
      <c r="F43" s="117"/>
      <c r="G43" s="112"/>
      <c r="H43" s="112"/>
      <c r="I43" s="112"/>
      <c r="J43" s="112"/>
    </row>
    <row r="44" spans="1:10" ht="36.75" customHeight="1">
      <c r="A44" s="8" t="s">
        <v>452</v>
      </c>
      <c r="B44" s="9">
        <v>3240</v>
      </c>
      <c r="C44" s="112">
        <v>1410</v>
      </c>
      <c r="D44" s="112">
        <v>470</v>
      </c>
      <c r="E44" s="112">
        <v>470</v>
      </c>
      <c r="F44" s="117"/>
      <c r="G44" s="112"/>
      <c r="H44" s="112"/>
      <c r="I44" s="112"/>
      <c r="J44" s="112"/>
    </row>
    <row r="45" spans="1:10" ht="20.100000000000001" customHeight="1">
      <c r="A45" s="10" t="s">
        <v>306</v>
      </c>
      <c r="B45" s="11">
        <v>3255</v>
      </c>
      <c r="C45" s="146"/>
      <c r="D45" s="146"/>
      <c r="E45" s="146"/>
      <c r="F45" s="150"/>
      <c r="G45" s="146"/>
      <c r="H45" s="146"/>
      <c r="I45" s="146"/>
      <c r="J45" s="146"/>
    </row>
    <row r="46" spans="1:10" ht="20.100000000000001" customHeight="1">
      <c r="A46" s="8" t="s">
        <v>374</v>
      </c>
      <c r="B46" s="9">
        <v>3260</v>
      </c>
      <c r="C46" s="112"/>
      <c r="D46" s="112"/>
      <c r="E46" s="112"/>
      <c r="F46" s="117"/>
      <c r="G46" s="112"/>
      <c r="H46" s="112"/>
      <c r="I46" s="112"/>
      <c r="J46" s="112"/>
    </row>
    <row r="47" spans="1:10" ht="20.100000000000001" customHeight="1">
      <c r="A47" s="8" t="s">
        <v>375</v>
      </c>
      <c r="B47" s="9">
        <v>3265</v>
      </c>
      <c r="C47" s="112"/>
      <c r="D47" s="112"/>
      <c r="E47" s="112"/>
      <c r="F47" s="117"/>
      <c r="G47" s="112"/>
      <c r="H47" s="112"/>
      <c r="I47" s="112"/>
      <c r="J47" s="112"/>
    </row>
    <row r="48" spans="1:10" ht="20.100000000000001" customHeight="1">
      <c r="A48" s="8" t="s">
        <v>376</v>
      </c>
      <c r="B48" s="9">
        <v>3270</v>
      </c>
      <c r="C48" s="112"/>
      <c r="D48" s="112"/>
      <c r="E48" s="112"/>
      <c r="F48" s="117"/>
      <c r="G48" s="112"/>
      <c r="H48" s="112"/>
      <c r="I48" s="112"/>
      <c r="J48" s="112"/>
    </row>
    <row r="49" spans="1:10" ht="20.100000000000001" customHeight="1">
      <c r="A49" s="8" t="s">
        <v>56</v>
      </c>
      <c r="B49" s="9">
        <v>3275</v>
      </c>
      <c r="C49" s="112"/>
      <c r="D49" s="112"/>
      <c r="E49" s="112"/>
      <c r="F49" s="117"/>
      <c r="G49" s="112"/>
      <c r="H49" s="112"/>
      <c r="I49" s="112"/>
      <c r="J49" s="112"/>
    </row>
    <row r="50" spans="1:10" ht="20.100000000000001" customHeight="1">
      <c r="A50" s="8" t="s">
        <v>371</v>
      </c>
      <c r="B50" s="9">
        <v>3280</v>
      </c>
      <c r="C50" s="112"/>
      <c r="D50" s="112"/>
      <c r="E50" s="112"/>
      <c r="F50" s="117"/>
      <c r="G50" s="112"/>
      <c r="H50" s="112"/>
      <c r="I50" s="112"/>
      <c r="J50" s="112"/>
    </row>
    <row r="51" spans="1:10" ht="20.100000000000001" customHeight="1">
      <c r="A51" s="144" t="s">
        <v>141</v>
      </c>
      <c r="B51" s="137">
        <v>3295</v>
      </c>
      <c r="C51" s="146">
        <v>1410</v>
      </c>
      <c r="D51" s="146">
        <v>470</v>
      </c>
      <c r="E51" s="146">
        <v>470</v>
      </c>
      <c r="F51" s="150">
        <v>0</v>
      </c>
      <c r="G51" s="146">
        <v>0</v>
      </c>
      <c r="H51" s="146">
        <v>0</v>
      </c>
      <c r="I51" s="146">
        <v>0</v>
      </c>
      <c r="J51" s="146">
        <v>0</v>
      </c>
    </row>
    <row r="52" spans="1:10" ht="20.100000000000001" customHeight="1">
      <c r="A52" s="152" t="s">
        <v>142</v>
      </c>
      <c r="B52" s="133"/>
      <c r="C52" s="134"/>
      <c r="D52" s="134"/>
      <c r="E52" s="134"/>
      <c r="F52" s="134"/>
      <c r="G52" s="134"/>
      <c r="H52" s="134"/>
      <c r="I52" s="134"/>
      <c r="J52" s="135"/>
    </row>
    <row r="53" spans="1:10" ht="20.100000000000001" customHeight="1">
      <c r="A53" s="10" t="s">
        <v>307</v>
      </c>
      <c r="B53" s="11">
        <v>3300</v>
      </c>
      <c r="C53" s="146">
        <v>0</v>
      </c>
      <c r="D53" s="146">
        <v>23</v>
      </c>
      <c r="E53" s="146">
        <v>23</v>
      </c>
      <c r="F53" s="150">
        <v>20</v>
      </c>
      <c r="G53" s="146">
        <v>0</v>
      </c>
      <c r="H53" s="146">
        <v>0</v>
      </c>
      <c r="I53" s="146">
        <v>0</v>
      </c>
      <c r="J53" s="146">
        <v>0</v>
      </c>
    </row>
    <row r="54" spans="1:10" ht="20.100000000000001" customHeight="1">
      <c r="A54" s="8" t="s">
        <v>308</v>
      </c>
      <c r="B54" s="9">
        <v>3310</v>
      </c>
      <c r="C54" s="112"/>
      <c r="D54" s="112"/>
      <c r="E54" s="112"/>
      <c r="F54" s="117"/>
      <c r="G54" s="112"/>
      <c r="H54" s="112"/>
      <c r="I54" s="112"/>
      <c r="J54" s="112"/>
    </row>
    <row r="55" spans="1:10" ht="20.100000000000001" customHeight="1">
      <c r="A55" s="8" t="s">
        <v>309</v>
      </c>
      <c r="B55" s="9">
        <v>3320</v>
      </c>
      <c r="C55" s="117"/>
      <c r="D55" s="117"/>
      <c r="E55" s="117"/>
      <c r="F55" s="117"/>
      <c r="G55" s="117"/>
      <c r="H55" s="117"/>
      <c r="I55" s="117"/>
      <c r="J55" s="117"/>
    </row>
    <row r="56" spans="1:10" ht="20.100000000000001" customHeight="1">
      <c r="A56" s="8" t="s">
        <v>97</v>
      </c>
      <c r="B56" s="6">
        <v>3321</v>
      </c>
      <c r="C56" s="112"/>
      <c r="D56" s="112"/>
      <c r="E56" s="112"/>
      <c r="F56" s="117"/>
      <c r="G56" s="112"/>
      <c r="H56" s="112"/>
      <c r="I56" s="112"/>
      <c r="J56" s="112"/>
    </row>
    <row r="57" spans="1:10" ht="20.100000000000001" customHeight="1">
      <c r="A57" s="8" t="s">
        <v>100</v>
      </c>
      <c r="B57" s="6">
        <v>3322</v>
      </c>
      <c r="C57" s="112"/>
      <c r="D57" s="112"/>
      <c r="E57" s="112"/>
      <c r="F57" s="117"/>
      <c r="G57" s="112"/>
      <c r="H57" s="112"/>
      <c r="I57" s="112"/>
      <c r="J57" s="112"/>
    </row>
    <row r="58" spans="1:10" ht="20.100000000000001" customHeight="1">
      <c r="A58" s="8" t="s">
        <v>119</v>
      </c>
      <c r="B58" s="6">
        <v>3323</v>
      </c>
      <c r="C58" s="112"/>
      <c r="D58" s="112"/>
      <c r="E58" s="112"/>
      <c r="F58" s="117"/>
      <c r="G58" s="112"/>
      <c r="H58" s="112"/>
      <c r="I58" s="112"/>
      <c r="J58" s="112"/>
    </row>
    <row r="59" spans="1:10" ht="20.100000000000001" customHeight="1">
      <c r="A59" s="8" t="s">
        <v>392</v>
      </c>
      <c r="B59" s="9">
        <v>3340</v>
      </c>
      <c r="C59" s="112"/>
      <c r="D59" s="112">
        <v>23</v>
      </c>
      <c r="E59" s="112">
        <v>23</v>
      </c>
      <c r="F59" s="117">
        <v>20</v>
      </c>
      <c r="G59" s="112"/>
      <c r="H59" s="112"/>
      <c r="I59" s="112"/>
      <c r="J59" s="112"/>
    </row>
    <row r="60" spans="1:10" ht="20.100000000000001" customHeight="1">
      <c r="A60" s="10" t="s">
        <v>310</v>
      </c>
      <c r="B60" s="11">
        <v>3345</v>
      </c>
      <c r="C60" s="146">
        <v>1537</v>
      </c>
      <c r="D60" s="146">
        <v>491</v>
      </c>
      <c r="E60" s="146">
        <v>491</v>
      </c>
      <c r="F60" s="150"/>
      <c r="G60" s="146"/>
      <c r="H60" s="146"/>
      <c r="I60" s="146"/>
      <c r="J60" s="146"/>
    </row>
    <row r="61" spans="1:10" ht="20.100000000000001" customHeight="1">
      <c r="A61" s="8" t="s">
        <v>311</v>
      </c>
      <c r="B61" s="9">
        <v>3350</v>
      </c>
      <c r="C61" s="112"/>
      <c r="D61" s="112"/>
      <c r="E61" s="112"/>
      <c r="F61" s="117"/>
      <c r="G61" s="112"/>
      <c r="H61" s="112"/>
      <c r="I61" s="112"/>
      <c r="J61" s="112"/>
    </row>
    <row r="62" spans="1:10" ht="20.100000000000001" customHeight="1">
      <c r="A62" s="8" t="s">
        <v>312</v>
      </c>
      <c r="B62" s="6">
        <v>3360</v>
      </c>
      <c r="C62" s="117"/>
      <c r="D62" s="117"/>
      <c r="E62" s="117"/>
      <c r="F62" s="117"/>
      <c r="G62" s="117"/>
      <c r="H62" s="117"/>
      <c r="I62" s="117"/>
      <c r="J62" s="117"/>
    </row>
    <row r="63" spans="1:10" ht="20.100000000000001" customHeight="1">
      <c r="A63" s="8" t="s">
        <v>97</v>
      </c>
      <c r="B63" s="6">
        <v>3361</v>
      </c>
      <c r="C63" s="112"/>
      <c r="D63" s="112"/>
      <c r="E63" s="112"/>
      <c r="F63" s="117"/>
      <c r="G63" s="112"/>
      <c r="H63" s="112"/>
      <c r="I63" s="112"/>
      <c r="J63" s="112"/>
    </row>
    <row r="64" spans="1:10" ht="20.100000000000001" customHeight="1">
      <c r="A64" s="8" t="s">
        <v>100</v>
      </c>
      <c r="B64" s="6">
        <v>3362</v>
      </c>
      <c r="C64" s="112"/>
      <c r="D64" s="112"/>
      <c r="E64" s="112"/>
      <c r="F64" s="117"/>
      <c r="G64" s="112"/>
      <c r="H64" s="112"/>
      <c r="I64" s="112"/>
      <c r="J64" s="112"/>
    </row>
    <row r="65" spans="1:11" ht="20.100000000000001" customHeight="1">
      <c r="A65" s="8" t="s">
        <v>119</v>
      </c>
      <c r="B65" s="6">
        <v>3363</v>
      </c>
      <c r="C65" s="112"/>
      <c r="D65" s="112"/>
      <c r="E65" s="112"/>
      <c r="F65" s="117"/>
      <c r="G65" s="112"/>
      <c r="H65" s="112"/>
      <c r="I65" s="112"/>
      <c r="J65" s="112"/>
    </row>
    <row r="66" spans="1:11" ht="20.100000000000001" customHeight="1">
      <c r="A66" s="8" t="s">
        <v>313</v>
      </c>
      <c r="B66" s="6">
        <v>3370</v>
      </c>
      <c r="C66" s="112"/>
      <c r="D66" s="112"/>
      <c r="E66" s="112"/>
      <c r="F66" s="117"/>
      <c r="G66" s="112"/>
      <c r="H66" s="112"/>
      <c r="I66" s="112"/>
      <c r="J66" s="112"/>
    </row>
    <row r="67" spans="1:11" ht="20.100000000000001" customHeight="1">
      <c r="A67" s="8" t="s">
        <v>453</v>
      </c>
      <c r="B67" s="9">
        <v>3380</v>
      </c>
      <c r="C67" s="112">
        <v>1537</v>
      </c>
      <c r="D67" s="112">
        <v>491</v>
      </c>
      <c r="E67" s="112">
        <v>491</v>
      </c>
      <c r="F67" s="117"/>
      <c r="G67" s="112"/>
      <c r="H67" s="112"/>
      <c r="I67" s="112"/>
      <c r="J67" s="112"/>
    </row>
    <row r="68" spans="1:11" ht="20.100000000000001" customHeight="1">
      <c r="A68" s="10" t="s">
        <v>143</v>
      </c>
      <c r="B68" s="11">
        <v>3395</v>
      </c>
      <c r="C68" s="146">
        <v>-1537</v>
      </c>
      <c r="D68" s="146">
        <v>-468</v>
      </c>
      <c r="E68" s="146">
        <v>-468</v>
      </c>
      <c r="F68" s="150">
        <v>20</v>
      </c>
      <c r="G68" s="146"/>
      <c r="H68" s="146"/>
      <c r="I68" s="146"/>
      <c r="J68" s="146"/>
    </row>
    <row r="69" spans="1:11" ht="20.100000000000001" customHeight="1">
      <c r="A69" s="153" t="s">
        <v>35</v>
      </c>
      <c r="B69" s="11">
        <v>3400</v>
      </c>
      <c r="C69" s="146">
        <v>-249</v>
      </c>
      <c r="D69" s="146">
        <v>264.89999999999998</v>
      </c>
      <c r="E69" s="146">
        <v>264.89999999999998</v>
      </c>
      <c r="F69" s="146">
        <v>-175.2</v>
      </c>
      <c r="G69" s="146"/>
      <c r="H69" s="146"/>
      <c r="I69" s="146"/>
      <c r="J69" s="146"/>
    </row>
    <row r="70" spans="1:11" s="17" customFormat="1" ht="20.100000000000001" customHeight="1">
      <c r="A70" s="8" t="s">
        <v>255</v>
      </c>
      <c r="B70" s="9">
        <v>3405</v>
      </c>
      <c r="C70" s="112">
        <v>397</v>
      </c>
      <c r="D70" s="112">
        <v>148</v>
      </c>
      <c r="E70" s="112">
        <v>148</v>
      </c>
      <c r="F70" s="112">
        <v>412.9</v>
      </c>
      <c r="G70" s="112"/>
      <c r="H70" s="112"/>
      <c r="I70" s="112"/>
      <c r="J70" s="112"/>
    </row>
    <row r="71" spans="1:11" s="17" customFormat="1" ht="20.100000000000001" customHeight="1">
      <c r="A71" s="90" t="s">
        <v>146</v>
      </c>
      <c r="B71" s="9">
        <v>3410</v>
      </c>
      <c r="C71" s="112"/>
      <c r="D71" s="112"/>
      <c r="E71" s="112"/>
      <c r="F71" s="117"/>
      <c r="G71" s="112"/>
      <c r="H71" s="112"/>
      <c r="I71" s="112"/>
      <c r="J71" s="112"/>
    </row>
    <row r="72" spans="1:11" s="17" customFormat="1" ht="20.100000000000001" customHeight="1">
      <c r="A72" s="8" t="s">
        <v>258</v>
      </c>
      <c r="B72" s="9">
        <v>3415</v>
      </c>
      <c r="C72" s="147">
        <v>148</v>
      </c>
      <c r="D72" s="147">
        <v>412.9</v>
      </c>
      <c r="E72" s="147">
        <v>412.9</v>
      </c>
      <c r="F72" s="117">
        <v>237.7</v>
      </c>
      <c r="G72" s="147"/>
      <c r="H72" s="147"/>
      <c r="I72" s="147"/>
      <c r="J72" s="147"/>
    </row>
    <row r="73" spans="1:11" s="17" customFormat="1" ht="20.100000000000001" customHeight="1">
      <c r="A73" s="2"/>
      <c r="B73" s="36"/>
      <c r="C73" s="38"/>
      <c r="D73" s="37"/>
      <c r="E73" s="37"/>
      <c r="F73" s="20"/>
      <c r="G73" s="37"/>
      <c r="H73" s="37"/>
      <c r="I73" s="37"/>
      <c r="J73" s="37"/>
    </row>
    <row r="74" spans="1:11" s="17" customFormat="1" ht="20.100000000000001" customHeight="1">
      <c r="A74" s="2"/>
      <c r="B74" s="36"/>
      <c r="C74" s="38"/>
      <c r="D74" s="37"/>
      <c r="E74" s="37"/>
      <c r="F74" s="20"/>
      <c r="G74" s="37"/>
      <c r="H74" s="37"/>
      <c r="I74" s="37"/>
      <c r="J74" s="37"/>
    </row>
    <row r="75" spans="1:11" s="17" customFormat="1" ht="20.100000000000001" customHeight="1">
      <c r="A75" s="2"/>
      <c r="B75" s="36"/>
      <c r="C75" s="38"/>
      <c r="D75" s="37"/>
      <c r="E75" s="37"/>
      <c r="F75" s="20"/>
      <c r="G75" s="37"/>
      <c r="H75" s="37"/>
      <c r="I75" s="37"/>
      <c r="J75" s="37"/>
    </row>
    <row r="76" spans="1:11" s="265" customFormat="1" ht="20.100000000000001" customHeight="1">
      <c r="A76" s="284" t="s">
        <v>401</v>
      </c>
      <c r="B76" s="1"/>
      <c r="C76" s="314" t="s">
        <v>110</v>
      </c>
      <c r="D76" s="315"/>
      <c r="E76" s="315"/>
      <c r="F76" s="315"/>
      <c r="G76" s="14"/>
      <c r="H76" s="316" t="s">
        <v>454</v>
      </c>
      <c r="I76" s="317"/>
      <c r="J76" s="317"/>
    </row>
    <row r="77" spans="1:11">
      <c r="A77" s="258" t="s">
        <v>84</v>
      </c>
      <c r="B77" s="265"/>
      <c r="C77" s="295" t="s">
        <v>85</v>
      </c>
      <c r="D77" s="295"/>
      <c r="E77" s="295"/>
      <c r="F77" s="295"/>
      <c r="G77" s="263"/>
      <c r="H77" s="311" t="s">
        <v>106</v>
      </c>
      <c r="I77" s="311"/>
      <c r="J77" s="311"/>
      <c r="K77" s="265"/>
    </row>
    <row r="78" spans="1:11">
      <c r="C78" s="4"/>
    </row>
    <row r="79" spans="1:11">
      <c r="C79" s="4"/>
    </row>
    <row r="80" spans="1:11">
      <c r="C80" s="4"/>
    </row>
    <row r="81" spans="1:3">
      <c r="C81" s="4"/>
    </row>
    <row r="82" spans="1:3">
      <c r="C82" s="4"/>
    </row>
    <row r="83" spans="1:3">
      <c r="C83" s="4"/>
    </row>
    <row r="84" spans="1:3">
      <c r="C84" s="4"/>
    </row>
    <row r="85" spans="1:3">
      <c r="C85" s="4"/>
    </row>
    <row r="86" spans="1:3">
      <c r="C86" s="4"/>
    </row>
    <row r="87" spans="1:3">
      <c r="C87" s="4"/>
    </row>
    <row r="88" spans="1:3">
      <c r="C88" s="4"/>
    </row>
    <row r="89" spans="1:3">
      <c r="C89" s="4"/>
    </row>
    <row r="90" spans="1:3">
      <c r="A90" s="199"/>
      <c r="C90" s="4"/>
    </row>
    <row r="91" spans="1:3">
      <c r="A91" s="199"/>
      <c r="C91" s="4"/>
    </row>
    <row r="92" spans="1:3">
      <c r="A92" s="200"/>
      <c r="C92" s="4"/>
    </row>
    <row r="93" spans="1:3">
      <c r="A93" s="201"/>
      <c r="C93" s="4"/>
    </row>
    <row r="94" spans="1:3">
      <c r="A94" s="201"/>
      <c r="C94" s="4"/>
    </row>
    <row r="95" spans="1:3">
      <c r="A95" s="201"/>
      <c r="C95" s="4"/>
    </row>
    <row r="96" spans="1:3">
      <c r="A96" s="200"/>
      <c r="C96" s="4"/>
    </row>
    <row r="97" spans="1:3">
      <c r="A97" s="200"/>
      <c r="C97" s="4"/>
    </row>
    <row r="98" spans="1:3">
      <c r="A98" s="200"/>
      <c r="C98" s="4"/>
    </row>
    <row r="99" spans="1:3">
      <c r="A99" s="200"/>
      <c r="C99" s="4"/>
    </row>
    <row r="100" spans="1:3">
      <c r="A100" s="200"/>
      <c r="C100" s="4"/>
    </row>
    <row r="101" spans="1:3">
      <c r="A101" s="200"/>
      <c r="C101" s="4"/>
    </row>
    <row r="102" spans="1:3">
      <c r="C102" s="4"/>
    </row>
    <row r="103" spans="1:3">
      <c r="C103" s="4"/>
    </row>
    <row r="104" spans="1:3">
      <c r="C104" s="4"/>
    </row>
    <row r="105" spans="1:3">
      <c r="C105" s="4"/>
    </row>
    <row r="106" spans="1:3">
      <c r="C106" s="4"/>
    </row>
  </sheetData>
  <mergeCells count="13">
    <mergeCell ref="C76:F76"/>
    <mergeCell ref="H76:J76"/>
    <mergeCell ref="C77:F77"/>
    <mergeCell ref="H77:J77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1496062992125984" footer="0.51181102362204722"/>
  <pageSetup paperSize="9" scale="54" orientation="landscape" r:id="rId1"/>
  <headerFooter alignWithMargins="0">
    <oddHeader>&amp;C&amp;"Times New Roman,обычный"&amp;14 9&amp;R&amp;"Times New Roman,обычный"&amp;14Продовження додатка 1Таблиця 3</oddHeader>
  </headerFooter>
  <rowBreaks count="1" manualBreakCount="1">
    <brk id="38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Q181"/>
  <sheetViews>
    <sheetView view="pageLayout" zoomScaleNormal="75" zoomScaleSheetLayoutView="50" workbookViewId="0">
      <selection activeCell="A33" sqref="A33"/>
    </sheetView>
  </sheetViews>
  <sheetFormatPr defaultColWidth="9.140625" defaultRowHeight="18.75"/>
  <cols>
    <col min="1" max="1" width="80.140625" style="265" customWidth="1"/>
    <col min="2" max="2" width="9.85546875" style="258" customWidth="1"/>
    <col min="3" max="5" width="19.42578125" style="258" customWidth="1"/>
    <col min="6" max="10" width="19.42578125" style="265" customWidth="1"/>
    <col min="11" max="11" width="9.5703125" style="265" customWidth="1"/>
    <col min="12" max="12" width="9.85546875" style="265" customWidth="1"/>
    <col min="13" max="16384" width="9.140625" style="265"/>
  </cols>
  <sheetData>
    <row r="1" spans="1:17">
      <c r="A1" s="310" t="s">
        <v>175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7">
      <c r="A2" s="317" t="s">
        <v>428</v>
      </c>
      <c r="B2" s="317"/>
      <c r="C2" s="317"/>
      <c r="D2" s="317"/>
      <c r="E2" s="317"/>
      <c r="F2" s="317"/>
      <c r="G2" s="317"/>
      <c r="H2" s="317"/>
      <c r="I2" s="317"/>
      <c r="J2" s="317"/>
    </row>
    <row r="3" spans="1:17" ht="43.5" customHeight="1">
      <c r="A3" s="306" t="s">
        <v>200</v>
      </c>
      <c r="B3" s="307" t="s">
        <v>18</v>
      </c>
      <c r="C3" s="307" t="s">
        <v>34</v>
      </c>
      <c r="D3" s="307" t="s">
        <v>38</v>
      </c>
      <c r="E3" s="329" t="s">
        <v>144</v>
      </c>
      <c r="F3" s="307" t="s">
        <v>24</v>
      </c>
      <c r="G3" s="307" t="s">
        <v>155</v>
      </c>
      <c r="H3" s="307"/>
      <c r="I3" s="307"/>
      <c r="J3" s="307"/>
    </row>
    <row r="4" spans="1:17" ht="56.25" customHeight="1">
      <c r="A4" s="306"/>
      <c r="B4" s="307"/>
      <c r="C4" s="307"/>
      <c r="D4" s="307"/>
      <c r="E4" s="329"/>
      <c r="F4" s="307"/>
      <c r="G4" s="267" t="s">
        <v>156</v>
      </c>
      <c r="H4" s="267" t="s">
        <v>157</v>
      </c>
      <c r="I4" s="267" t="s">
        <v>158</v>
      </c>
      <c r="J4" s="267" t="s">
        <v>75</v>
      </c>
    </row>
    <row r="5" spans="1:17">
      <c r="A5" s="260">
        <v>1</v>
      </c>
      <c r="B5" s="261">
        <v>2</v>
      </c>
      <c r="C5" s="261">
        <v>3</v>
      </c>
      <c r="D5" s="261">
        <v>4</v>
      </c>
      <c r="E5" s="261">
        <v>5</v>
      </c>
      <c r="F5" s="261">
        <v>6</v>
      </c>
      <c r="G5" s="261">
        <v>7</v>
      </c>
      <c r="H5" s="261">
        <v>8</v>
      </c>
      <c r="I5" s="261">
        <v>9</v>
      </c>
      <c r="J5" s="261">
        <v>10</v>
      </c>
    </row>
    <row r="6" spans="1:17" s="280" customFormat="1" ht="42.75" customHeight="1">
      <c r="A6" s="268" t="s">
        <v>89</v>
      </c>
      <c r="B6" s="94">
        <v>4000</v>
      </c>
      <c r="C6" s="150"/>
      <c r="D6" s="150"/>
      <c r="E6" s="150"/>
      <c r="F6" s="191">
        <v>1541</v>
      </c>
      <c r="G6" s="150">
        <v>375</v>
      </c>
      <c r="H6" s="150">
        <v>375</v>
      </c>
      <c r="I6" s="150">
        <v>375</v>
      </c>
      <c r="J6" s="150">
        <v>375</v>
      </c>
    </row>
    <row r="7" spans="1:17" ht="20.100000000000001" customHeight="1">
      <c r="A7" s="288" t="s">
        <v>1</v>
      </c>
      <c r="B7" s="95" t="s">
        <v>180</v>
      </c>
      <c r="C7" s="112"/>
      <c r="D7" s="112"/>
      <c r="E7" s="112"/>
      <c r="F7" s="112"/>
      <c r="G7" s="112"/>
      <c r="H7" s="112"/>
      <c r="I7" s="112"/>
      <c r="J7" s="112"/>
    </row>
    <row r="8" spans="1:17" ht="20.100000000000001" customHeight="1">
      <c r="A8" s="288" t="s">
        <v>2</v>
      </c>
      <c r="B8" s="94">
        <v>4020</v>
      </c>
      <c r="C8" s="112"/>
      <c r="D8" s="112"/>
      <c r="E8" s="112"/>
      <c r="F8" s="192">
        <v>1541</v>
      </c>
      <c r="G8" s="112">
        <v>375</v>
      </c>
      <c r="H8" s="112">
        <v>375</v>
      </c>
      <c r="I8" s="112">
        <v>375</v>
      </c>
      <c r="J8" s="112">
        <v>375</v>
      </c>
      <c r="Q8" s="23"/>
    </row>
    <row r="9" spans="1:17" ht="20.100000000000001" customHeight="1">
      <c r="A9" s="288" t="s">
        <v>33</v>
      </c>
      <c r="B9" s="95">
        <v>4030</v>
      </c>
      <c r="C9" s="112"/>
      <c r="D9" s="112"/>
      <c r="E9" s="112"/>
      <c r="F9" s="112"/>
      <c r="G9" s="112"/>
      <c r="H9" s="112"/>
      <c r="I9" s="112"/>
      <c r="J9" s="112"/>
      <c r="P9" s="23"/>
    </row>
    <row r="10" spans="1:17" ht="20.100000000000001" customHeight="1">
      <c r="A10" s="288" t="s">
        <v>3</v>
      </c>
      <c r="B10" s="94">
        <v>4040</v>
      </c>
      <c r="C10" s="112"/>
      <c r="D10" s="112"/>
      <c r="E10" s="112"/>
      <c r="F10" s="112"/>
      <c r="G10" s="112"/>
      <c r="H10" s="112"/>
      <c r="I10" s="112"/>
      <c r="J10" s="112"/>
    </row>
    <row r="11" spans="1:17" ht="37.5">
      <c r="A11" s="288" t="s">
        <v>70</v>
      </c>
      <c r="B11" s="95">
        <v>4050</v>
      </c>
      <c r="C11" s="112"/>
      <c r="D11" s="112"/>
      <c r="E11" s="112"/>
      <c r="F11" s="192">
        <v>0</v>
      </c>
      <c r="G11" s="112"/>
      <c r="H11" s="112"/>
      <c r="I11" s="112"/>
      <c r="J11" s="112">
        <v>0</v>
      </c>
    </row>
    <row r="12" spans="1:17">
      <c r="A12" s="288" t="s">
        <v>314</v>
      </c>
      <c r="B12" s="145">
        <v>4060</v>
      </c>
      <c r="C12" s="112"/>
      <c r="D12" s="112"/>
      <c r="E12" s="112"/>
      <c r="F12" s="112"/>
      <c r="G12" s="112"/>
      <c r="H12" s="112"/>
      <c r="I12" s="112"/>
      <c r="J12" s="112"/>
    </row>
    <row r="13" spans="1:17">
      <c r="A13" s="264"/>
      <c r="B13" s="289"/>
      <c r="C13" s="290"/>
      <c r="D13" s="290"/>
      <c r="E13" s="290"/>
      <c r="F13" s="290"/>
      <c r="G13" s="290"/>
      <c r="H13" s="290"/>
      <c r="I13" s="290"/>
      <c r="J13" s="290"/>
    </row>
    <row r="14" spans="1:17">
      <c r="A14" s="264"/>
      <c r="B14" s="289"/>
      <c r="C14" s="290"/>
      <c r="D14" s="290"/>
      <c r="E14" s="290"/>
      <c r="F14" s="290"/>
      <c r="G14" s="290"/>
      <c r="H14" s="290"/>
      <c r="I14" s="290"/>
      <c r="J14" s="290"/>
    </row>
    <row r="15" spans="1:17">
      <c r="A15" s="264"/>
      <c r="B15" s="289"/>
      <c r="C15" s="290"/>
      <c r="D15" s="290"/>
      <c r="E15" s="290"/>
      <c r="F15" s="290"/>
      <c r="G15" s="290"/>
      <c r="H15" s="290"/>
      <c r="I15" s="290"/>
      <c r="J15" s="290"/>
    </row>
    <row r="16" spans="1:17" ht="20.100000000000001" customHeight="1">
      <c r="A16" s="284" t="s">
        <v>401</v>
      </c>
      <c r="B16" s="1"/>
      <c r="C16" s="314" t="s">
        <v>110</v>
      </c>
      <c r="D16" s="315"/>
      <c r="E16" s="315"/>
      <c r="F16" s="315"/>
      <c r="G16" s="14"/>
      <c r="H16" s="316" t="s">
        <v>454</v>
      </c>
      <c r="I16" s="317"/>
      <c r="J16" s="317"/>
    </row>
    <row r="17" spans="1:11" s="2" customFormat="1">
      <c r="A17" s="258" t="s">
        <v>84</v>
      </c>
      <c r="B17" s="265"/>
      <c r="C17" s="295" t="s">
        <v>85</v>
      </c>
      <c r="D17" s="295"/>
      <c r="E17" s="295"/>
      <c r="F17" s="295"/>
      <c r="G17" s="263"/>
      <c r="H17" s="311" t="s">
        <v>106</v>
      </c>
      <c r="I17" s="311"/>
      <c r="J17" s="311"/>
      <c r="K17" s="265"/>
    </row>
    <row r="18" spans="1:11">
      <c r="A18" s="56"/>
    </row>
    <row r="19" spans="1:11">
      <c r="A19" s="56"/>
    </row>
    <row r="20" spans="1:11">
      <c r="A20" s="56"/>
    </row>
    <row r="21" spans="1:11">
      <c r="A21" s="56"/>
    </row>
    <row r="22" spans="1:11">
      <c r="A22" s="56"/>
    </row>
    <row r="23" spans="1:11">
      <c r="A23" s="56"/>
    </row>
    <row r="24" spans="1:11">
      <c r="A24" s="56"/>
    </row>
    <row r="25" spans="1:11">
      <c r="A25" s="56"/>
    </row>
    <row r="26" spans="1:11">
      <c r="A26" s="56"/>
    </row>
    <row r="27" spans="1:11">
      <c r="A27" s="56"/>
    </row>
    <row r="28" spans="1:11">
      <c r="A28" s="56"/>
    </row>
    <row r="29" spans="1:11">
      <c r="A29" s="56"/>
    </row>
    <row r="30" spans="1:11">
      <c r="A30" s="56"/>
    </row>
    <row r="31" spans="1:11">
      <c r="A31" s="56"/>
    </row>
    <row r="32" spans="1:11">
      <c r="A32" s="56"/>
    </row>
    <row r="33" spans="1:1">
      <c r="A33" s="56"/>
    </row>
    <row r="34" spans="1:1">
      <c r="A34" s="56"/>
    </row>
    <row r="35" spans="1:1">
      <c r="A35" s="56"/>
    </row>
    <row r="36" spans="1:1">
      <c r="A36" s="56"/>
    </row>
    <row r="37" spans="1:1">
      <c r="A37" s="56"/>
    </row>
    <row r="38" spans="1:1">
      <c r="A38" s="56"/>
    </row>
    <row r="39" spans="1:1">
      <c r="A39" s="56"/>
    </row>
    <row r="40" spans="1:1">
      <c r="A40" s="56"/>
    </row>
    <row r="41" spans="1:1">
      <c r="A41" s="56"/>
    </row>
    <row r="42" spans="1:1">
      <c r="A42" s="56"/>
    </row>
    <row r="43" spans="1:1">
      <c r="A43" s="56"/>
    </row>
    <row r="44" spans="1:1">
      <c r="A44" s="56"/>
    </row>
    <row r="45" spans="1:1">
      <c r="A45" s="56"/>
    </row>
    <row r="46" spans="1:1">
      <c r="A46" s="56"/>
    </row>
    <row r="47" spans="1:1">
      <c r="A47" s="56"/>
    </row>
    <row r="48" spans="1:1">
      <c r="A48" s="56"/>
    </row>
    <row r="49" spans="1:1">
      <c r="A49" s="56"/>
    </row>
    <row r="50" spans="1:1">
      <c r="A50" s="56"/>
    </row>
    <row r="51" spans="1:1">
      <c r="A51" s="56"/>
    </row>
    <row r="52" spans="1:1">
      <c r="A52" s="56"/>
    </row>
    <row r="53" spans="1:1">
      <c r="A53" s="56"/>
    </row>
    <row r="54" spans="1:1">
      <c r="A54" s="56"/>
    </row>
    <row r="55" spans="1:1">
      <c r="A55" s="56"/>
    </row>
    <row r="56" spans="1:1">
      <c r="A56" s="56"/>
    </row>
    <row r="57" spans="1:1">
      <c r="A57" s="56"/>
    </row>
    <row r="58" spans="1:1">
      <c r="A58" s="56"/>
    </row>
    <row r="59" spans="1:1">
      <c r="A59" s="56"/>
    </row>
    <row r="60" spans="1:1">
      <c r="A60" s="56"/>
    </row>
    <row r="61" spans="1:1">
      <c r="A61" s="56"/>
    </row>
    <row r="62" spans="1:1">
      <c r="A62" s="56"/>
    </row>
    <row r="63" spans="1:1">
      <c r="A63" s="56"/>
    </row>
    <row r="64" spans="1:1">
      <c r="A64" s="56"/>
    </row>
    <row r="65" spans="1:1">
      <c r="A65" s="56"/>
    </row>
    <row r="66" spans="1:1">
      <c r="A66" s="56"/>
    </row>
    <row r="67" spans="1:1">
      <c r="A67" s="56"/>
    </row>
    <row r="68" spans="1:1">
      <c r="A68" s="56"/>
    </row>
    <row r="69" spans="1:1">
      <c r="A69" s="56"/>
    </row>
    <row r="70" spans="1:1">
      <c r="A70" s="56"/>
    </row>
    <row r="71" spans="1:1">
      <c r="A71" s="56"/>
    </row>
    <row r="72" spans="1:1">
      <c r="A72" s="56"/>
    </row>
    <row r="73" spans="1:1">
      <c r="A73" s="56"/>
    </row>
    <row r="74" spans="1:1">
      <c r="A74" s="56"/>
    </row>
    <row r="75" spans="1:1">
      <c r="A75" s="56"/>
    </row>
    <row r="76" spans="1:1">
      <c r="A76" s="56"/>
    </row>
    <row r="77" spans="1:1">
      <c r="A77" s="56"/>
    </row>
    <row r="78" spans="1:1">
      <c r="A78" s="56"/>
    </row>
    <row r="79" spans="1:1">
      <c r="A79" s="56"/>
    </row>
    <row r="80" spans="1:1">
      <c r="A80" s="56"/>
    </row>
    <row r="81" spans="1:1">
      <c r="A81" s="56"/>
    </row>
    <row r="82" spans="1:1">
      <c r="A82" s="56"/>
    </row>
    <row r="83" spans="1:1">
      <c r="A83" s="56"/>
    </row>
    <row r="84" spans="1:1">
      <c r="A84" s="56"/>
    </row>
    <row r="85" spans="1:1">
      <c r="A85" s="56"/>
    </row>
    <row r="86" spans="1:1">
      <c r="A86" s="56"/>
    </row>
    <row r="87" spans="1:1">
      <c r="A87" s="56"/>
    </row>
    <row r="88" spans="1:1">
      <c r="A88" s="56"/>
    </row>
    <row r="89" spans="1:1">
      <c r="A89" s="56"/>
    </row>
    <row r="90" spans="1:1">
      <c r="A90" s="56"/>
    </row>
    <row r="91" spans="1:1">
      <c r="A91" s="56"/>
    </row>
    <row r="92" spans="1:1">
      <c r="A92" s="56"/>
    </row>
    <row r="93" spans="1:1">
      <c r="A93" s="56"/>
    </row>
    <row r="94" spans="1:1">
      <c r="A94" s="56"/>
    </row>
    <row r="95" spans="1:1">
      <c r="A95" s="56"/>
    </row>
    <row r="96" spans="1:1">
      <c r="A96" s="56"/>
    </row>
    <row r="97" spans="1:1">
      <c r="A97" s="56"/>
    </row>
    <row r="98" spans="1:1">
      <c r="A98" s="56"/>
    </row>
    <row r="99" spans="1:1">
      <c r="A99" s="56"/>
    </row>
    <row r="100" spans="1:1">
      <c r="A100" s="56"/>
    </row>
    <row r="101" spans="1:1">
      <c r="A101" s="56"/>
    </row>
    <row r="102" spans="1:1">
      <c r="A102" s="56"/>
    </row>
    <row r="103" spans="1:1">
      <c r="A103" s="56"/>
    </row>
    <row r="104" spans="1:1">
      <c r="A104" s="56"/>
    </row>
    <row r="105" spans="1:1">
      <c r="A105" s="56"/>
    </row>
    <row r="106" spans="1:1">
      <c r="A106" s="56"/>
    </row>
    <row r="107" spans="1:1">
      <c r="A107" s="56"/>
    </row>
    <row r="108" spans="1:1">
      <c r="A108" s="56"/>
    </row>
    <row r="109" spans="1:1">
      <c r="A109" s="56"/>
    </row>
    <row r="110" spans="1:1">
      <c r="A110" s="56"/>
    </row>
    <row r="111" spans="1:1">
      <c r="A111" s="56"/>
    </row>
    <row r="112" spans="1:1">
      <c r="A112" s="56"/>
    </row>
    <row r="113" spans="1:1">
      <c r="A113" s="56"/>
    </row>
    <row r="114" spans="1:1">
      <c r="A114" s="56"/>
    </row>
    <row r="115" spans="1:1">
      <c r="A115" s="56"/>
    </row>
    <row r="116" spans="1:1">
      <c r="A116" s="56"/>
    </row>
    <row r="117" spans="1:1">
      <c r="A117" s="56"/>
    </row>
    <row r="118" spans="1:1">
      <c r="A118" s="56"/>
    </row>
    <row r="119" spans="1:1">
      <c r="A119" s="56"/>
    </row>
    <row r="120" spans="1:1">
      <c r="A120" s="56"/>
    </row>
    <row r="121" spans="1:1">
      <c r="A121" s="56"/>
    </row>
    <row r="122" spans="1:1">
      <c r="A122" s="56"/>
    </row>
    <row r="123" spans="1:1">
      <c r="A123" s="56"/>
    </row>
    <row r="124" spans="1:1">
      <c r="A124" s="56"/>
    </row>
    <row r="125" spans="1:1">
      <c r="A125" s="56"/>
    </row>
    <row r="126" spans="1:1">
      <c r="A126" s="56"/>
    </row>
    <row r="127" spans="1:1">
      <c r="A127" s="56"/>
    </row>
    <row r="128" spans="1:1">
      <c r="A128" s="56"/>
    </row>
    <row r="129" spans="1:1">
      <c r="A129" s="56"/>
    </row>
    <row r="130" spans="1:1">
      <c r="A130" s="56"/>
    </row>
    <row r="131" spans="1:1">
      <c r="A131" s="56"/>
    </row>
    <row r="132" spans="1:1">
      <c r="A132" s="56"/>
    </row>
    <row r="133" spans="1:1">
      <c r="A133" s="56"/>
    </row>
    <row r="134" spans="1:1">
      <c r="A134" s="56"/>
    </row>
    <row r="135" spans="1:1">
      <c r="A135" s="56"/>
    </row>
    <row r="136" spans="1:1">
      <c r="A136" s="56"/>
    </row>
    <row r="137" spans="1:1">
      <c r="A137" s="56"/>
    </row>
    <row r="138" spans="1:1">
      <c r="A138" s="56"/>
    </row>
    <row r="139" spans="1:1">
      <c r="A139" s="56"/>
    </row>
    <row r="140" spans="1:1">
      <c r="A140" s="56"/>
    </row>
    <row r="141" spans="1:1">
      <c r="A141" s="56"/>
    </row>
    <row r="142" spans="1:1">
      <c r="A142" s="56"/>
    </row>
    <row r="143" spans="1:1">
      <c r="A143" s="56"/>
    </row>
    <row r="144" spans="1:1">
      <c r="A144" s="56"/>
    </row>
    <row r="145" spans="1:1">
      <c r="A145" s="56"/>
    </row>
    <row r="146" spans="1:1">
      <c r="A146" s="56"/>
    </row>
    <row r="147" spans="1:1">
      <c r="A147" s="56"/>
    </row>
    <row r="148" spans="1:1">
      <c r="A148" s="56"/>
    </row>
    <row r="149" spans="1:1">
      <c r="A149" s="56"/>
    </row>
    <row r="150" spans="1:1">
      <c r="A150" s="56"/>
    </row>
    <row r="151" spans="1:1">
      <c r="A151" s="56"/>
    </row>
    <row r="152" spans="1:1">
      <c r="A152" s="56"/>
    </row>
    <row r="153" spans="1:1">
      <c r="A153" s="56"/>
    </row>
    <row r="154" spans="1:1">
      <c r="A154" s="56"/>
    </row>
    <row r="155" spans="1:1">
      <c r="A155" s="56"/>
    </row>
    <row r="156" spans="1:1">
      <c r="A156" s="56"/>
    </row>
    <row r="157" spans="1:1">
      <c r="A157" s="56"/>
    </row>
    <row r="158" spans="1:1">
      <c r="A158" s="56"/>
    </row>
    <row r="159" spans="1:1">
      <c r="A159" s="56"/>
    </row>
    <row r="160" spans="1:1">
      <c r="A160" s="56"/>
    </row>
    <row r="161" spans="1:1">
      <c r="A161" s="56"/>
    </row>
    <row r="162" spans="1:1">
      <c r="A162" s="56"/>
    </row>
    <row r="163" spans="1:1">
      <c r="A163" s="56"/>
    </row>
    <row r="164" spans="1:1">
      <c r="A164" s="56"/>
    </row>
    <row r="165" spans="1:1">
      <c r="A165" s="56"/>
    </row>
    <row r="166" spans="1:1">
      <c r="A166" s="56"/>
    </row>
    <row r="167" spans="1:1">
      <c r="A167" s="56"/>
    </row>
    <row r="168" spans="1:1">
      <c r="A168" s="56"/>
    </row>
    <row r="169" spans="1:1">
      <c r="A169" s="56"/>
    </row>
    <row r="170" spans="1:1">
      <c r="A170" s="56"/>
    </row>
    <row r="171" spans="1:1">
      <c r="A171" s="56"/>
    </row>
    <row r="172" spans="1:1">
      <c r="A172" s="56"/>
    </row>
    <row r="173" spans="1:1">
      <c r="A173" s="56"/>
    </row>
    <row r="174" spans="1:1">
      <c r="A174" s="56"/>
    </row>
    <row r="175" spans="1:1">
      <c r="A175" s="56"/>
    </row>
    <row r="176" spans="1:1">
      <c r="A176" s="56"/>
    </row>
    <row r="177" spans="1:1">
      <c r="A177" s="56"/>
    </row>
    <row r="178" spans="1:1">
      <c r="A178" s="56"/>
    </row>
    <row r="179" spans="1:1">
      <c r="A179" s="56"/>
    </row>
    <row r="180" spans="1:1">
      <c r="A180" s="56"/>
    </row>
    <row r="181" spans="1:1">
      <c r="A181" s="56"/>
    </row>
  </sheetData>
  <mergeCells count="13">
    <mergeCell ref="C16:F16"/>
    <mergeCell ref="H16:J16"/>
    <mergeCell ref="C17:F17"/>
    <mergeCell ref="H17:J17"/>
    <mergeCell ref="A1:J1"/>
    <mergeCell ref="B3:B4"/>
    <mergeCell ref="C3:C4"/>
    <mergeCell ref="D3:D4"/>
    <mergeCell ref="A2:J2"/>
    <mergeCell ref="F3:F4"/>
    <mergeCell ref="G3:J3"/>
    <mergeCell ref="E3:E4"/>
    <mergeCell ref="A3:A4"/>
  </mergeCells>
  <phoneticPr fontId="0" type="noConversion"/>
  <pageMargins left="1.1811023622047245" right="0.39370078740157483" top="0.78740157480314965" bottom="0.78740157480314965" header="0.39370078740157483" footer="0.31496062992125984"/>
  <pageSetup paperSize="9" scale="53" firstPageNumber="9" orientation="landscape" useFirstPageNumber="1" r:id="rId1"/>
  <headerFooter alignWithMargins="0">
    <oddHeader>&amp;C&amp;"Times New Roman,обычный"&amp;14 11&amp;R&amp;"Times New Roman,обычный"&amp;14Продовження додатка 1 Таблиця 4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27"/>
  <sheetViews>
    <sheetView view="pageLayout" topLeftCell="A18" zoomScaleNormal="75" zoomScaleSheetLayoutView="75" workbookViewId="0">
      <selection activeCell="A23" sqref="A23"/>
    </sheetView>
  </sheetViews>
  <sheetFormatPr defaultColWidth="9.140625" defaultRowHeight="12.75"/>
  <cols>
    <col min="1" max="1" width="94.28515625" style="34" customWidth="1"/>
    <col min="2" max="2" width="19.42578125" style="34" customWidth="1"/>
    <col min="3" max="3" width="25" style="34" customWidth="1"/>
    <col min="4" max="4" width="20.7109375" style="34" customWidth="1"/>
    <col min="5" max="5" width="22.140625" style="34" customWidth="1"/>
    <col min="6" max="6" width="21" style="34" customWidth="1"/>
    <col min="7" max="7" width="24.42578125" style="34" customWidth="1"/>
    <col min="8" max="8" width="91.85546875" style="34" customWidth="1"/>
    <col min="9" max="9" width="9.5703125" style="34" customWidth="1"/>
    <col min="10" max="16384" width="9.140625" style="34"/>
  </cols>
  <sheetData>
    <row r="1" spans="1:8" ht="25.5" customHeight="1">
      <c r="A1" s="357" t="s">
        <v>176</v>
      </c>
      <c r="B1" s="357"/>
      <c r="C1" s="357"/>
      <c r="D1" s="357"/>
      <c r="E1" s="357"/>
      <c r="F1" s="357"/>
      <c r="G1" s="357"/>
      <c r="H1" s="357"/>
    </row>
    <row r="2" spans="1:8" ht="16.5" customHeight="1"/>
    <row r="3" spans="1:8" ht="45" customHeight="1">
      <c r="A3" s="358" t="s">
        <v>200</v>
      </c>
      <c r="B3" s="358" t="s">
        <v>0</v>
      </c>
      <c r="C3" s="358" t="s">
        <v>104</v>
      </c>
      <c r="D3" s="304" t="s">
        <v>34</v>
      </c>
      <c r="E3" s="304" t="s">
        <v>38</v>
      </c>
      <c r="F3" s="302" t="s">
        <v>144</v>
      </c>
      <c r="G3" s="304" t="s">
        <v>131</v>
      </c>
      <c r="H3" s="358" t="s">
        <v>105</v>
      </c>
    </row>
    <row r="4" spans="1:8" ht="52.5" customHeight="1">
      <c r="A4" s="359"/>
      <c r="B4" s="359"/>
      <c r="C4" s="359"/>
      <c r="D4" s="305"/>
      <c r="E4" s="305"/>
      <c r="F4" s="303"/>
      <c r="G4" s="305"/>
      <c r="H4" s="359"/>
    </row>
    <row r="5" spans="1:8" s="69" customFormat="1" ht="18" customHeight="1">
      <c r="A5" s="44">
        <v>1</v>
      </c>
      <c r="B5" s="44">
        <v>2</v>
      </c>
      <c r="C5" s="44">
        <v>3</v>
      </c>
      <c r="D5" s="44">
        <v>4</v>
      </c>
      <c r="E5" s="44">
        <v>5</v>
      </c>
      <c r="F5" s="44">
        <v>6</v>
      </c>
      <c r="G5" s="44">
        <v>7</v>
      </c>
      <c r="H5" s="44">
        <v>8</v>
      </c>
    </row>
    <row r="6" spans="1:8" s="69" customFormat="1" ht="20.100000000000001" customHeight="1">
      <c r="A6" s="68" t="s">
        <v>152</v>
      </c>
      <c r="B6" s="68"/>
      <c r="C6" s="44"/>
      <c r="D6" s="44"/>
      <c r="E6" s="44"/>
      <c r="F6" s="44"/>
      <c r="G6" s="44"/>
      <c r="H6" s="44"/>
    </row>
    <row r="7" spans="1:8" ht="56.25">
      <c r="A7" s="288" t="s">
        <v>387</v>
      </c>
      <c r="B7" s="261">
        <v>5000</v>
      </c>
      <c r="C7" s="97" t="s">
        <v>228</v>
      </c>
      <c r="D7" s="161">
        <f>('[36]I. Фін результат'!C35/'[36]I. Фін результат'!C7)*100%</f>
        <v>0.1062352041373785</v>
      </c>
      <c r="E7" s="161">
        <f>('[36]I. Фін результат'!D35/'[36]I. Фін результат'!D7)*100%</f>
        <v>0.11741653703482099</v>
      </c>
      <c r="F7" s="161">
        <f>('[36]I. Фін результат'!E35/'[36]I. Фін результат'!E7)*100%</f>
        <v>0.11741653703482099</v>
      </c>
      <c r="G7" s="161">
        <f>('[36]I. Фін результат'!F35/'[36]I. Фін результат'!F7)*100%</f>
        <v>0.20179937022042285</v>
      </c>
      <c r="H7" s="108"/>
    </row>
    <row r="8" spans="1:8" ht="56.25">
      <c r="A8" s="288" t="s">
        <v>388</v>
      </c>
      <c r="B8" s="261">
        <v>5010</v>
      </c>
      <c r="C8" s="97" t="s">
        <v>228</v>
      </c>
      <c r="D8" s="161">
        <f>('[36]I. Фін результат'!C112/'[36]I. Фін результат'!C7)*100%</f>
        <v>3.428269658010713E-2</v>
      </c>
      <c r="E8" s="161">
        <f>('[36]I. Фін результат'!D112/'[36]I. Фін результат'!D7)*100%</f>
        <v>2.7312432691157018E-2</v>
      </c>
      <c r="F8" s="161">
        <f>('[36]I. Фін результат'!E112/'[36]I. Фін результат'!E7)*100%</f>
        <v>2.7312432691157018E-2</v>
      </c>
      <c r="G8" s="161">
        <f>('[36]I. Фін результат'!F112/'[36]I. Фін результат'!F7)*100%</f>
        <v>-4.49842555105713E-3</v>
      </c>
      <c r="H8" s="108"/>
    </row>
    <row r="9" spans="1:8" ht="42.75" customHeight="1">
      <c r="A9" s="110" t="s">
        <v>390</v>
      </c>
      <c r="B9" s="261">
        <v>5020</v>
      </c>
      <c r="C9" s="97" t="s">
        <v>228</v>
      </c>
      <c r="D9" s="229"/>
      <c r="E9" s="161"/>
      <c r="F9" s="161"/>
      <c r="G9" s="161"/>
      <c r="H9" s="108" t="s">
        <v>229</v>
      </c>
    </row>
    <row r="10" spans="1:8" ht="42.75" customHeight="1">
      <c r="A10" s="110" t="s">
        <v>391</v>
      </c>
      <c r="B10" s="261">
        <v>5030</v>
      </c>
      <c r="C10" s="97" t="s">
        <v>228</v>
      </c>
      <c r="D10" s="229"/>
      <c r="E10" s="161"/>
      <c r="F10" s="161"/>
      <c r="G10" s="161"/>
      <c r="H10" s="108"/>
    </row>
    <row r="11" spans="1:8" ht="56.25">
      <c r="A11" s="110" t="s">
        <v>389</v>
      </c>
      <c r="B11" s="261">
        <v>5040</v>
      </c>
      <c r="C11" s="97" t="s">
        <v>228</v>
      </c>
      <c r="D11" s="161">
        <f>'[36]Осн. фін. пок.'!C62/'[36]Осн. фін. пок.'!C41*100</f>
        <v>-1.77987398477619</v>
      </c>
      <c r="E11" s="161">
        <f>'[36]Осн. фін. пок.'!D62/'[36]Осн. фін. пок.'!D41*100</f>
        <v>-0.2243628096206868</v>
      </c>
      <c r="F11" s="161"/>
      <c r="G11" s="161">
        <f>'[36]Осн. фін. пок.'!F62/'[36]Осн. фін. пок.'!F41*100</f>
        <v>-4.4984255510734951E-4</v>
      </c>
      <c r="H11" s="108" t="s">
        <v>230</v>
      </c>
    </row>
    <row r="12" spans="1:8" ht="20.100000000000001" customHeight="1">
      <c r="A12" s="68" t="s">
        <v>154</v>
      </c>
      <c r="B12" s="261"/>
      <c r="C12" s="98"/>
      <c r="D12" s="109"/>
      <c r="E12" s="109"/>
      <c r="F12" s="109"/>
      <c r="G12" s="109"/>
      <c r="H12" s="108"/>
    </row>
    <row r="13" spans="1:8" ht="56.25">
      <c r="A13" s="96" t="s">
        <v>351</v>
      </c>
      <c r="B13" s="261">
        <v>5100</v>
      </c>
      <c r="C13" s="97"/>
      <c r="D13" s="229"/>
      <c r="E13" s="161"/>
      <c r="F13" s="161"/>
      <c r="G13" s="161"/>
      <c r="H13" s="108"/>
    </row>
    <row r="14" spans="1:8" s="69" customFormat="1" ht="56.25">
      <c r="A14" s="96" t="s">
        <v>377</v>
      </c>
      <c r="B14" s="261">
        <v>5110</v>
      </c>
      <c r="C14" s="97" t="s">
        <v>149</v>
      </c>
      <c r="D14" s="229"/>
      <c r="E14" s="161"/>
      <c r="F14" s="161"/>
      <c r="G14" s="161"/>
      <c r="H14" s="108" t="s">
        <v>231</v>
      </c>
    </row>
    <row r="15" spans="1:8" s="69" customFormat="1" ht="56.25">
      <c r="A15" s="96" t="s">
        <v>378</v>
      </c>
      <c r="B15" s="261">
        <v>5120</v>
      </c>
      <c r="C15" s="97" t="s">
        <v>149</v>
      </c>
      <c r="D15" s="229"/>
      <c r="E15" s="161"/>
      <c r="F15" s="161"/>
      <c r="G15" s="161"/>
      <c r="H15" s="108" t="s">
        <v>233</v>
      </c>
    </row>
    <row r="16" spans="1:8" ht="20.100000000000001" customHeight="1">
      <c r="A16" s="68" t="s">
        <v>153</v>
      </c>
      <c r="B16" s="261"/>
      <c r="C16" s="97"/>
      <c r="D16" s="109"/>
      <c r="E16" s="109"/>
      <c r="F16" s="109"/>
      <c r="G16" s="109"/>
      <c r="H16" s="108"/>
    </row>
    <row r="17" spans="1:10" ht="42.75" customHeight="1">
      <c r="A17" s="96" t="s">
        <v>379</v>
      </c>
      <c r="B17" s="261">
        <v>5200</v>
      </c>
      <c r="C17" s="97"/>
      <c r="D17" s="161" t="e">
        <f>'[36]Осн. фін. пок.'!C88/'[36]I. Фін результат'!C111*100</f>
        <v>#DIV/0!</v>
      </c>
      <c r="E17" s="161"/>
      <c r="F17" s="161"/>
      <c r="G17" s="161"/>
      <c r="H17" s="108"/>
    </row>
    <row r="18" spans="1:10" ht="75">
      <c r="A18" s="96" t="s">
        <v>380</v>
      </c>
      <c r="B18" s="261">
        <v>5210</v>
      </c>
      <c r="C18" s="97"/>
      <c r="D18" s="161">
        <f>'[36]Осн. фін. пок.'!C88/'[36]Осн. фін. пок.'!C41*100</f>
        <v>0</v>
      </c>
      <c r="E18" s="161"/>
      <c r="F18" s="161"/>
      <c r="G18" s="161"/>
      <c r="H18" s="108"/>
    </row>
    <row r="19" spans="1:10" ht="42.75" customHeight="1">
      <c r="A19" s="96" t="s">
        <v>381</v>
      </c>
      <c r="B19" s="261">
        <v>5220</v>
      </c>
      <c r="C19" s="97" t="s">
        <v>315</v>
      </c>
      <c r="D19" s="229"/>
      <c r="E19" s="161"/>
      <c r="F19" s="161"/>
      <c r="G19" s="161"/>
      <c r="H19" s="108" t="s">
        <v>232</v>
      </c>
    </row>
    <row r="20" spans="1:10" ht="20.100000000000001" customHeight="1">
      <c r="A20" s="68" t="s">
        <v>204</v>
      </c>
      <c r="B20" s="261"/>
      <c r="C20" s="97"/>
      <c r="D20" s="109"/>
      <c r="E20" s="109"/>
      <c r="F20" s="109"/>
      <c r="G20" s="109"/>
      <c r="H20" s="108"/>
    </row>
    <row r="21" spans="1:10" ht="75">
      <c r="A21" s="110" t="s">
        <v>239</v>
      </c>
      <c r="B21" s="261">
        <v>5300</v>
      </c>
      <c r="C21" s="97"/>
      <c r="D21" s="109"/>
      <c r="E21" s="109"/>
      <c r="F21" s="109"/>
      <c r="G21" s="109"/>
      <c r="H21" s="108"/>
    </row>
    <row r="22" spans="1:10" ht="20.100000000000001" customHeight="1"/>
    <row r="23" spans="1:10" ht="20.100000000000001" customHeight="1"/>
    <row r="24" spans="1:10" ht="20.100000000000001" customHeight="1"/>
    <row r="25" spans="1:10" ht="20.100000000000001" customHeight="1"/>
    <row r="26" spans="1:10" ht="18.75">
      <c r="A26" s="284" t="s">
        <v>401</v>
      </c>
      <c r="B26" s="1"/>
      <c r="C26" s="314" t="s">
        <v>110</v>
      </c>
      <c r="D26" s="315"/>
      <c r="E26" s="315"/>
      <c r="F26" s="315"/>
      <c r="G26" s="14"/>
      <c r="H26" s="317" t="s">
        <v>455</v>
      </c>
      <c r="I26" s="317"/>
      <c r="J26" s="317"/>
    </row>
    <row r="27" spans="1:10" ht="18.75">
      <c r="A27" s="259" t="s">
        <v>459</v>
      </c>
      <c r="B27" s="265"/>
      <c r="C27" s="295" t="s">
        <v>85</v>
      </c>
      <c r="D27" s="295"/>
      <c r="E27" s="295"/>
      <c r="F27" s="295"/>
      <c r="G27" s="263"/>
      <c r="H27" s="309" t="s">
        <v>402</v>
      </c>
      <c r="I27" s="309"/>
      <c r="J27" s="309"/>
    </row>
  </sheetData>
  <mergeCells count="13">
    <mergeCell ref="C26:F26"/>
    <mergeCell ref="H26:J26"/>
    <mergeCell ref="C27:F27"/>
    <mergeCell ref="H27:J27"/>
    <mergeCell ref="A1:H1"/>
    <mergeCell ref="H3:H4"/>
    <mergeCell ref="A3:A4"/>
    <mergeCell ref="B3:B4"/>
    <mergeCell ref="C3:C4"/>
    <mergeCell ref="D3:D4"/>
    <mergeCell ref="E3:E4"/>
    <mergeCell ref="F3:F4"/>
    <mergeCell ref="G3:G4"/>
  </mergeCells>
  <phoneticPr fontId="3" type="noConversion"/>
  <pageMargins left="0.78740157480314965" right="0.59055118110236227" top="0.78740157480314965" bottom="0.78740157480314965" header="0.47244094488188981" footer="0.31496062992125984"/>
  <pageSetup paperSize="9" scale="42" orientation="landscape" r:id="rId1"/>
  <headerFooter alignWithMargins="0">
    <oddHeader>&amp;C&amp;"Times New Roman,обычный"&amp;14 12&amp;R&amp;"Times New Roman,обычный"&amp;14Продовження  додатка 1Таблиця 5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Q81"/>
  <sheetViews>
    <sheetView view="pageLayout" topLeftCell="A73" zoomScaleNormal="75" zoomScaleSheetLayoutView="75" workbookViewId="0">
      <selection activeCell="D57" sqref="D57:F57"/>
    </sheetView>
  </sheetViews>
  <sheetFormatPr defaultColWidth="9.140625" defaultRowHeight="18.75"/>
  <cols>
    <col min="1" max="1" width="44.85546875" style="2" customWidth="1"/>
    <col min="2" max="2" width="13.5703125" style="22" customWidth="1"/>
    <col min="3" max="3" width="12.7109375" style="2" customWidth="1"/>
    <col min="4" max="4" width="16.140625" style="2" customWidth="1"/>
    <col min="5" max="5" width="15.42578125" style="2" customWidth="1"/>
    <col min="6" max="6" width="16.5703125" style="2" customWidth="1"/>
    <col min="7" max="7" width="15.28515625" style="2" customWidth="1"/>
    <col min="8" max="8" width="16.5703125" style="2" customWidth="1"/>
    <col min="9" max="9" width="16.140625" style="2" customWidth="1"/>
    <col min="10" max="10" width="16.42578125" style="2" customWidth="1"/>
    <col min="11" max="11" width="16.5703125" style="2" customWidth="1"/>
    <col min="12" max="12" width="16.85546875" style="2" customWidth="1"/>
    <col min="13" max="15" width="16.7109375" style="2" customWidth="1"/>
    <col min="16" max="16" width="9.140625" style="2"/>
    <col min="17" max="17" width="24" style="2" bestFit="1" customWidth="1"/>
    <col min="18" max="16384" width="9.140625" style="2"/>
  </cols>
  <sheetData>
    <row r="1" spans="1:15">
      <c r="A1" s="386" t="s">
        <v>120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</row>
    <row r="2" spans="1:15">
      <c r="A2" s="386" t="s">
        <v>458</v>
      </c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</row>
    <row r="3" spans="1:15">
      <c r="A3" s="387" t="s">
        <v>456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</row>
    <row r="4" spans="1:15" ht="20.100000000000001" customHeight="1">
      <c r="A4" s="388" t="s">
        <v>130</v>
      </c>
      <c r="B4" s="388"/>
      <c r="C4" s="388"/>
      <c r="D4" s="388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</row>
    <row r="5" spans="1:15" ht="21.95" customHeight="1">
      <c r="A5" s="369" t="s">
        <v>429</v>
      </c>
      <c r="B5" s="369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</row>
    <row r="6" spans="1:15" ht="10.5" customHeigh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</row>
    <row r="7" spans="1:15" ht="16.5" customHeight="1">
      <c r="A7" s="389" t="s">
        <v>234</v>
      </c>
      <c r="B7" s="389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5" ht="10.5" customHeight="1">
      <c r="A8" s="282"/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</row>
    <row r="9" spans="1:15" s="265" customFormat="1" ht="40.5" customHeight="1">
      <c r="A9" s="306" t="s">
        <v>200</v>
      </c>
      <c r="B9" s="306"/>
      <c r="C9" s="306"/>
      <c r="D9" s="307" t="s">
        <v>34</v>
      </c>
      <c r="E9" s="307"/>
      <c r="F9" s="307" t="s">
        <v>333</v>
      </c>
      <c r="G9" s="307"/>
      <c r="H9" s="307" t="s">
        <v>144</v>
      </c>
      <c r="I9" s="307"/>
      <c r="J9" s="307" t="s">
        <v>131</v>
      </c>
      <c r="K9" s="307"/>
      <c r="L9" s="307" t="s">
        <v>352</v>
      </c>
      <c r="M9" s="307"/>
      <c r="N9" s="307" t="s">
        <v>205</v>
      </c>
      <c r="O9" s="307"/>
    </row>
    <row r="10" spans="1:15" s="265" customFormat="1" ht="18" customHeight="1">
      <c r="A10" s="306">
        <v>1</v>
      </c>
      <c r="B10" s="306"/>
      <c r="C10" s="306"/>
      <c r="D10" s="307">
        <v>2</v>
      </c>
      <c r="E10" s="307"/>
      <c r="F10" s="307">
        <v>3</v>
      </c>
      <c r="G10" s="307"/>
      <c r="H10" s="307">
        <v>4</v>
      </c>
      <c r="I10" s="307"/>
      <c r="J10" s="307">
        <v>5</v>
      </c>
      <c r="K10" s="307"/>
      <c r="L10" s="307">
        <v>6</v>
      </c>
      <c r="M10" s="307"/>
      <c r="N10" s="307">
        <v>7</v>
      </c>
      <c r="O10" s="307"/>
    </row>
    <row r="11" spans="1:15" s="265" customFormat="1" ht="60" customHeight="1">
      <c r="A11" s="331" t="s">
        <v>324</v>
      </c>
      <c r="B11" s="296"/>
      <c r="C11" s="332"/>
      <c r="D11" s="366">
        <v>91</v>
      </c>
      <c r="E11" s="367"/>
      <c r="F11" s="366">
        <v>91</v>
      </c>
      <c r="G11" s="367"/>
      <c r="H11" s="366">
        <v>91</v>
      </c>
      <c r="I11" s="367"/>
      <c r="J11" s="366">
        <v>93</v>
      </c>
      <c r="K11" s="367"/>
      <c r="L11" s="384">
        <f>J11/H11*100</f>
        <v>102.19780219780219</v>
      </c>
      <c r="M11" s="385"/>
      <c r="N11" s="384">
        <f>J11/D11*100</f>
        <v>102.19780219780219</v>
      </c>
      <c r="O11" s="385"/>
    </row>
    <row r="12" spans="1:15" s="265" customFormat="1" ht="19.5" customHeight="1">
      <c r="A12" s="382" t="s">
        <v>198</v>
      </c>
      <c r="B12" s="292"/>
      <c r="C12" s="383"/>
      <c r="D12" s="361">
        <v>1</v>
      </c>
      <c r="E12" s="363"/>
      <c r="F12" s="361">
        <v>1</v>
      </c>
      <c r="G12" s="363"/>
      <c r="H12" s="361">
        <v>1</v>
      </c>
      <c r="I12" s="363"/>
      <c r="J12" s="361">
        <v>1</v>
      </c>
      <c r="K12" s="363"/>
      <c r="L12" s="384">
        <f t="shared" ref="L12:L26" si="0">J12/H12*100</f>
        <v>100</v>
      </c>
      <c r="M12" s="385"/>
      <c r="N12" s="384">
        <f t="shared" ref="N12:N26" si="1">J12/D12*100</f>
        <v>100</v>
      </c>
      <c r="O12" s="385"/>
    </row>
    <row r="13" spans="1:15" s="265" customFormat="1" ht="20.100000000000001" customHeight="1">
      <c r="A13" s="382" t="s">
        <v>206</v>
      </c>
      <c r="B13" s="292"/>
      <c r="C13" s="383"/>
      <c r="D13" s="361">
        <v>14</v>
      </c>
      <c r="E13" s="363"/>
      <c r="F13" s="361">
        <v>14</v>
      </c>
      <c r="G13" s="363"/>
      <c r="H13" s="361">
        <v>14</v>
      </c>
      <c r="I13" s="363"/>
      <c r="J13" s="361">
        <v>16</v>
      </c>
      <c r="K13" s="363"/>
      <c r="L13" s="384">
        <f t="shared" si="0"/>
        <v>114.28571428571428</v>
      </c>
      <c r="M13" s="385"/>
      <c r="N13" s="384">
        <f t="shared" si="1"/>
        <v>114.28571428571428</v>
      </c>
      <c r="O13" s="385"/>
    </row>
    <row r="14" spans="1:15" s="265" customFormat="1" ht="20.100000000000001" customHeight="1">
      <c r="A14" s="382" t="s">
        <v>199</v>
      </c>
      <c r="B14" s="292"/>
      <c r="C14" s="383"/>
      <c r="D14" s="361">
        <v>76</v>
      </c>
      <c r="E14" s="363"/>
      <c r="F14" s="361">
        <v>76</v>
      </c>
      <c r="G14" s="363"/>
      <c r="H14" s="361">
        <v>76</v>
      </c>
      <c r="I14" s="363"/>
      <c r="J14" s="361">
        <f>J11-J12-J13</f>
        <v>76</v>
      </c>
      <c r="K14" s="363"/>
      <c r="L14" s="384">
        <f t="shared" si="0"/>
        <v>100</v>
      </c>
      <c r="M14" s="385"/>
      <c r="N14" s="384">
        <f t="shared" si="1"/>
        <v>100</v>
      </c>
      <c r="O14" s="385"/>
    </row>
    <row r="15" spans="1:15" s="265" customFormat="1" ht="18.75" customHeight="1">
      <c r="A15" s="331" t="s">
        <v>382</v>
      </c>
      <c r="B15" s="296"/>
      <c r="C15" s="332"/>
      <c r="D15" s="366">
        <f>SUM(D16:E18)</f>
        <v>9887</v>
      </c>
      <c r="E15" s="367"/>
      <c r="F15" s="366">
        <f>SUM(F16:G18)</f>
        <v>10849.7</v>
      </c>
      <c r="G15" s="367"/>
      <c r="H15" s="366">
        <f>SUM(H16:I18)</f>
        <v>10849.7</v>
      </c>
      <c r="I15" s="367"/>
      <c r="J15" s="366">
        <f t="shared" ref="J15" si="2">SUM(J16:K18)</f>
        <v>16596</v>
      </c>
      <c r="K15" s="367"/>
      <c r="L15" s="384">
        <f t="shared" si="0"/>
        <v>152.96275473054553</v>
      </c>
      <c r="M15" s="385"/>
      <c r="N15" s="384">
        <f t="shared" si="1"/>
        <v>167.85678163244663</v>
      </c>
      <c r="O15" s="385"/>
    </row>
    <row r="16" spans="1:15" s="265" customFormat="1" ht="20.100000000000001" customHeight="1">
      <c r="A16" s="382" t="s">
        <v>198</v>
      </c>
      <c r="B16" s="292"/>
      <c r="C16" s="383"/>
      <c r="D16" s="361">
        <v>393</v>
      </c>
      <c r="E16" s="363"/>
      <c r="F16" s="361">
        <v>394</v>
      </c>
      <c r="G16" s="363"/>
      <c r="H16" s="361">
        <v>394</v>
      </c>
      <c r="I16" s="363"/>
      <c r="J16" s="390">
        <v>489</v>
      </c>
      <c r="K16" s="391"/>
      <c r="L16" s="384">
        <f t="shared" si="0"/>
        <v>124.11167512690355</v>
      </c>
      <c r="M16" s="385"/>
      <c r="N16" s="384">
        <f t="shared" si="1"/>
        <v>124.42748091603053</v>
      </c>
      <c r="O16" s="385"/>
    </row>
    <row r="17" spans="1:17" s="265" customFormat="1" ht="20.100000000000001" customHeight="1">
      <c r="A17" s="382" t="s">
        <v>206</v>
      </c>
      <c r="B17" s="292"/>
      <c r="C17" s="383"/>
      <c r="D17" s="361">
        <v>1984</v>
      </c>
      <c r="E17" s="363"/>
      <c r="F17" s="361">
        <v>2084.6999999999998</v>
      </c>
      <c r="G17" s="363"/>
      <c r="H17" s="361">
        <v>2084.6999999999998</v>
      </c>
      <c r="I17" s="363"/>
      <c r="J17" s="390">
        <v>2648</v>
      </c>
      <c r="K17" s="391"/>
      <c r="L17" s="384">
        <f t="shared" si="0"/>
        <v>127.02067443756897</v>
      </c>
      <c r="M17" s="385"/>
      <c r="N17" s="384">
        <f t="shared" si="1"/>
        <v>133.46774193548387</v>
      </c>
      <c r="O17" s="385"/>
    </row>
    <row r="18" spans="1:17" s="265" customFormat="1" ht="20.100000000000001" customHeight="1">
      <c r="A18" s="382" t="s">
        <v>199</v>
      </c>
      <c r="B18" s="292"/>
      <c r="C18" s="383"/>
      <c r="D18" s="361">
        <v>7510</v>
      </c>
      <c r="E18" s="363"/>
      <c r="F18" s="361">
        <v>8371</v>
      </c>
      <c r="G18" s="363"/>
      <c r="H18" s="361">
        <v>8371</v>
      </c>
      <c r="I18" s="363"/>
      <c r="J18" s="390">
        <v>13459</v>
      </c>
      <c r="K18" s="391"/>
      <c r="L18" s="384">
        <f t="shared" si="0"/>
        <v>160.78126866563133</v>
      </c>
      <c r="M18" s="385"/>
      <c r="N18" s="384">
        <f t="shared" si="1"/>
        <v>179.21438082556591</v>
      </c>
      <c r="O18" s="385"/>
    </row>
    <row r="19" spans="1:17" s="265" customFormat="1" ht="20.100000000000001" customHeight="1">
      <c r="A19" s="331" t="s">
        <v>383</v>
      </c>
      <c r="B19" s="296"/>
      <c r="C19" s="332"/>
      <c r="D19" s="366">
        <f>SUM(D20:E22)</f>
        <v>9887</v>
      </c>
      <c r="E19" s="367"/>
      <c r="F19" s="366">
        <v>10850</v>
      </c>
      <c r="G19" s="367"/>
      <c r="H19" s="366">
        <v>10850</v>
      </c>
      <c r="I19" s="367"/>
      <c r="J19" s="366">
        <v>16596</v>
      </c>
      <c r="K19" s="367"/>
      <c r="L19" s="384">
        <f t="shared" si="0"/>
        <v>152.95852534562212</v>
      </c>
      <c r="M19" s="385"/>
      <c r="N19" s="384">
        <f t="shared" si="1"/>
        <v>167.85678163244663</v>
      </c>
      <c r="O19" s="385"/>
    </row>
    <row r="20" spans="1:17" s="265" customFormat="1" ht="20.100000000000001" customHeight="1">
      <c r="A20" s="382" t="s">
        <v>198</v>
      </c>
      <c r="B20" s="292"/>
      <c r="C20" s="383"/>
      <c r="D20" s="361">
        <v>393</v>
      </c>
      <c r="E20" s="363"/>
      <c r="F20" s="361">
        <v>394</v>
      </c>
      <c r="G20" s="363"/>
      <c r="H20" s="361">
        <v>394</v>
      </c>
      <c r="I20" s="363"/>
      <c r="J20" s="361">
        <v>489</v>
      </c>
      <c r="K20" s="363"/>
      <c r="L20" s="384">
        <f t="shared" si="0"/>
        <v>124.11167512690355</v>
      </c>
      <c r="M20" s="385"/>
      <c r="N20" s="384">
        <f t="shared" si="1"/>
        <v>124.42748091603053</v>
      </c>
      <c r="O20" s="385"/>
    </row>
    <row r="21" spans="1:17" s="265" customFormat="1" ht="20.100000000000001" customHeight="1">
      <c r="A21" s="382" t="s">
        <v>206</v>
      </c>
      <c r="B21" s="292"/>
      <c r="C21" s="383"/>
      <c r="D21" s="361">
        <v>1984</v>
      </c>
      <c r="E21" s="363"/>
      <c r="F21" s="361">
        <v>2085</v>
      </c>
      <c r="G21" s="363"/>
      <c r="H21" s="361">
        <v>2085</v>
      </c>
      <c r="I21" s="363"/>
      <c r="J21" s="361">
        <v>2648</v>
      </c>
      <c r="K21" s="363"/>
      <c r="L21" s="384">
        <f t="shared" si="0"/>
        <v>127.00239808153478</v>
      </c>
      <c r="M21" s="385"/>
      <c r="N21" s="384">
        <f t="shared" si="1"/>
        <v>133.46774193548387</v>
      </c>
      <c r="O21" s="385"/>
    </row>
    <row r="22" spans="1:17" s="265" customFormat="1" ht="19.5" customHeight="1">
      <c r="A22" s="382" t="s">
        <v>199</v>
      </c>
      <c r="B22" s="292"/>
      <c r="C22" s="383"/>
      <c r="D22" s="361">
        <v>7510</v>
      </c>
      <c r="E22" s="363"/>
      <c r="F22" s="361">
        <v>8371</v>
      </c>
      <c r="G22" s="363"/>
      <c r="H22" s="361">
        <v>8371</v>
      </c>
      <c r="I22" s="363"/>
      <c r="J22" s="361">
        <v>13459</v>
      </c>
      <c r="K22" s="363"/>
      <c r="L22" s="384">
        <f t="shared" si="0"/>
        <v>160.78126866563133</v>
      </c>
      <c r="M22" s="385"/>
      <c r="N22" s="384">
        <f t="shared" si="1"/>
        <v>179.21438082556591</v>
      </c>
      <c r="O22" s="385"/>
    </row>
    <row r="23" spans="1:17" s="265" customFormat="1" ht="39" customHeight="1">
      <c r="A23" s="331" t="s">
        <v>366</v>
      </c>
      <c r="B23" s="296"/>
      <c r="C23" s="332"/>
      <c r="D23" s="393">
        <f>D19/D11*1000/12</f>
        <v>9054.0293040293036</v>
      </c>
      <c r="E23" s="394"/>
      <c r="F23" s="393">
        <f>F19/F11*1000/12</f>
        <v>9935.8974358974356</v>
      </c>
      <c r="G23" s="394"/>
      <c r="H23" s="393">
        <f>H19/H11*1000/12</f>
        <v>9935.8974358974356</v>
      </c>
      <c r="I23" s="394"/>
      <c r="J23" s="393">
        <f t="shared" ref="J23:J26" si="3">J19/J11*1000/12</f>
        <v>14870.967741935483</v>
      </c>
      <c r="K23" s="394"/>
      <c r="L23" s="384">
        <f t="shared" si="0"/>
        <v>149.66909469302809</v>
      </c>
      <c r="M23" s="385"/>
      <c r="N23" s="384">
        <f t="shared" si="1"/>
        <v>164.24695837153382</v>
      </c>
      <c r="O23" s="385"/>
      <c r="Q23" s="227"/>
    </row>
    <row r="24" spans="1:17" s="265" customFormat="1" ht="20.100000000000001" customHeight="1">
      <c r="A24" s="382" t="s">
        <v>198</v>
      </c>
      <c r="B24" s="292"/>
      <c r="C24" s="383"/>
      <c r="D24" s="393">
        <f t="shared" ref="D24:D26" si="4">D20/D12*1000/12</f>
        <v>32750</v>
      </c>
      <c r="E24" s="394"/>
      <c r="F24" s="393">
        <f t="shared" ref="F24:F26" si="5">F20/F12*1000/12</f>
        <v>32833.333333333336</v>
      </c>
      <c r="G24" s="394"/>
      <c r="H24" s="393">
        <f t="shared" ref="H24:H26" si="6">H20/H12*1000/12</f>
        <v>32833.333333333336</v>
      </c>
      <c r="I24" s="394"/>
      <c r="J24" s="393">
        <f t="shared" si="3"/>
        <v>40750</v>
      </c>
      <c r="K24" s="394"/>
      <c r="L24" s="384">
        <f t="shared" si="0"/>
        <v>124.11167512690355</v>
      </c>
      <c r="M24" s="385"/>
      <c r="N24" s="384">
        <f t="shared" si="1"/>
        <v>124.42748091603053</v>
      </c>
      <c r="O24" s="385"/>
    </row>
    <row r="25" spans="1:17" s="265" customFormat="1" ht="20.100000000000001" customHeight="1">
      <c r="A25" s="382" t="s">
        <v>206</v>
      </c>
      <c r="B25" s="292"/>
      <c r="C25" s="383"/>
      <c r="D25" s="393">
        <f t="shared" si="4"/>
        <v>11809.523809523809</v>
      </c>
      <c r="E25" s="394"/>
      <c r="F25" s="393">
        <f t="shared" si="5"/>
        <v>12410.714285714284</v>
      </c>
      <c r="G25" s="394"/>
      <c r="H25" s="393">
        <f t="shared" si="6"/>
        <v>12410.714285714284</v>
      </c>
      <c r="I25" s="394"/>
      <c r="J25" s="393">
        <f t="shared" si="3"/>
        <v>13791.666666666666</v>
      </c>
      <c r="K25" s="394"/>
      <c r="L25" s="384">
        <f t="shared" si="0"/>
        <v>111.12709832134293</v>
      </c>
      <c r="M25" s="385"/>
      <c r="N25" s="384">
        <f t="shared" si="1"/>
        <v>116.78427419354837</v>
      </c>
      <c r="O25" s="385"/>
    </row>
    <row r="26" spans="1:17" s="265" customFormat="1" ht="20.25" customHeight="1">
      <c r="A26" s="382" t="s">
        <v>199</v>
      </c>
      <c r="B26" s="292"/>
      <c r="C26" s="383"/>
      <c r="D26" s="393">
        <f t="shared" si="4"/>
        <v>8234.6491228070172</v>
      </c>
      <c r="E26" s="394"/>
      <c r="F26" s="393">
        <f t="shared" si="5"/>
        <v>9178.7280701754389</v>
      </c>
      <c r="G26" s="394"/>
      <c r="H26" s="393">
        <f t="shared" si="6"/>
        <v>9178.7280701754389</v>
      </c>
      <c r="I26" s="394"/>
      <c r="J26" s="393">
        <f t="shared" si="3"/>
        <v>14757.67543859649</v>
      </c>
      <c r="K26" s="394"/>
      <c r="L26" s="384">
        <f t="shared" si="0"/>
        <v>160.78126866563133</v>
      </c>
      <c r="M26" s="385"/>
      <c r="N26" s="384">
        <f t="shared" si="1"/>
        <v>179.21438082556591</v>
      </c>
      <c r="O26" s="385"/>
    </row>
    <row r="27" spans="1:17" ht="10.5" customHeight="1">
      <c r="A27" s="25"/>
      <c r="B27" s="25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7" ht="20.100000000000001" customHeight="1">
      <c r="A28" s="392" t="s">
        <v>325</v>
      </c>
      <c r="B28" s="392"/>
      <c r="C28" s="392"/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392"/>
      <c r="O28" s="392"/>
    </row>
    <row r="29" spans="1:17" ht="15" customHeight="1">
      <c r="A29" s="26"/>
      <c r="B29" s="26"/>
      <c r="C29" s="26"/>
      <c r="D29" s="26"/>
      <c r="E29" s="26"/>
      <c r="F29" s="26"/>
      <c r="G29" s="26"/>
      <c r="H29" s="26"/>
      <c r="I29" s="26"/>
    </row>
    <row r="30" spans="1:17" ht="21.95" customHeight="1">
      <c r="A30" s="369" t="s">
        <v>216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</row>
    <row r="31" spans="1:17" ht="10.5" customHeight="1"/>
    <row r="32" spans="1:17" ht="60" customHeight="1">
      <c r="A32" s="283" t="s">
        <v>132</v>
      </c>
      <c r="B32" s="378" t="s">
        <v>217</v>
      </c>
      <c r="C32" s="379"/>
      <c r="D32" s="379"/>
      <c r="E32" s="379"/>
      <c r="F32" s="306" t="s">
        <v>92</v>
      </c>
      <c r="G32" s="306"/>
      <c r="H32" s="306"/>
      <c r="I32" s="306"/>
      <c r="J32" s="306"/>
      <c r="K32" s="306"/>
      <c r="L32" s="306"/>
      <c r="M32" s="306"/>
      <c r="N32" s="306"/>
      <c r="O32" s="306"/>
    </row>
    <row r="33" spans="1:15" ht="18" customHeight="1">
      <c r="A33" s="283">
        <v>1</v>
      </c>
      <c r="B33" s="378">
        <v>2</v>
      </c>
      <c r="C33" s="379"/>
      <c r="D33" s="379"/>
      <c r="E33" s="379"/>
      <c r="F33" s="306">
        <v>3</v>
      </c>
      <c r="G33" s="306"/>
      <c r="H33" s="306"/>
      <c r="I33" s="306"/>
      <c r="J33" s="306"/>
      <c r="K33" s="306"/>
      <c r="L33" s="306"/>
      <c r="M33" s="306"/>
      <c r="N33" s="306"/>
      <c r="O33" s="306"/>
    </row>
    <row r="34" spans="1:15" ht="20.100000000000001" customHeight="1">
      <c r="A34" s="103"/>
      <c r="B34" s="395"/>
      <c r="C34" s="396"/>
      <c r="D34" s="396"/>
      <c r="E34" s="396"/>
      <c r="F34" s="397"/>
      <c r="G34" s="397"/>
      <c r="H34" s="397"/>
      <c r="I34" s="397"/>
      <c r="J34" s="397"/>
      <c r="K34" s="397"/>
      <c r="L34" s="397"/>
      <c r="M34" s="397"/>
      <c r="N34" s="397"/>
      <c r="O34" s="397"/>
    </row>
    <row r="35" spans="1:15" ht="20.100000000000001" customHeight="1">
      <c r="A35" s="281"/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</row>
    <row r="36" spans="1:15" ht="20.100000000000001" customHeight="1">
      <c r="A36" s="381" t="s">
        <v>187</v>
      </c>
      <c r="B36" s="381"/>
      <c r="C36" s="381"/>
      <c r="D36" s="381"/>
      <c r="E36" s="381"/>
      <c r="F36" s="381"/>
      <c r="G36" s="381"/>
      <c r="H36" s="381"/>
      <c r="I36" s="381"/>
      <c r="J36" s="381"/>
    </row>
    <row r="37" spans="1:15" ht="20.100000000000001" customHeight="1">
      <c r="A37" s="21"/>
    </row>
    <row r="38" spans="1:15" ht="20.100000000000001" customHeight="1">
      <c r="A38" s="304" t="s">
        <v>316</v>
      </c>
      <c r="B38" s="323" t="s">
        <v>218</v>
      </c>
      <c r="C38" s="325"/>
      <c r="D38" s="307" t="s">
        <v>404</v>
      </c>
      <c r="E38" s="307"/>
      <c r="F38" s="307"/>
      <c r="G38" s="307" t="s">
        <v>405</v>
      </c>
      <c r="H38" s="307"/>
      <c r="I38" s="307"/>
      <c r="J38" s="323" t="s">
        <v>457</v>
      </c>
      <c r="K38" s="324"/>
      <c r="L38" s="325"/>
      <c r="M38" s="307" t="s">
        <v>430</v>
      </c>
      <c r="N38" s="307"/>
      <c r="O38" s="307"/>
    </row>
    <row r="39" spans="1:15" ht="20.100000000000001" customHeight="1">
      <c r="A39" s="305"/>
      <c r="B39" s="261" t="s">
        <v>76</v>
      </c>
      <c r="C39" s="261" t="s">
        <v>77</v>
      </c>
      <c r="D39" s="261" t="s">
        <v>384</v>
      </c>
      <c r="E39" s="261" t="s">
        <v>219</v>
      </c>
      <c r="F39" s="261" t="s">
        <v>385</v>
      </c>
      <c r="G39" s="261" t="s">
        <v>384</v>
      </c>
      <c r="H39" s="261" t="s">
        <v>219</v>
      </c>
      <c r="I39" s="261" t="s">
        <v>385</v>
      </c>
      <c r="J39" s="261" t="s">
        <v>384</v>
      </c>
      <c r="K39" s="261" t="s">
        <v>219</v>
      </c>
      <c r="L39" s="261" t="s">
        <v>385</v>
      </c>
      <c r="M39" s="261" t="s">
        <v>384</v>
      </c>
      <c r="N39" s="261" t="s">
        <v>219</v>
      </c>
      <c r="O39" s="261" t="s">
        <v>385</v>
      </c>
    </row>
    <row r="40" spans="1:15" ht="20.100000000000001" customHeight="1">
      <c r="A40" s="261">
        <v>1</v>
      </c>
      <c r="B40" s="261">
        <v>2</v>
      </c>
      <c r="C40" s="261">
        <v>3</v>
      </c>
      <c r="D40" s="261">
        <v>4</v>
      </c>
      <c r="E40" s="261">
        <v>5</v>
      </c>
      <c r="F40" s="261">
        <v>6</v>
      </c>
      <c r="G40" s="261">
        <v>7</v>
      </c>
      <c r="H40" s="260">
        <v>8</v>
      </c>
      <c r="I40" s="260">
        <v>9</v>
      </c>
      <c r="J40" s="260">
        <v>10</v>
      </c>
      <c r="K40" s="260">
        <v>11</v>
      </c>
      <c r="L40" s="260">
        <v>12</v>
      </c>
      <c r="M40" s="260">
        <v>13</v>
      </c>
      <c r="N40" s="260">
        <v>14</v>
      </c>
      <c r="O40" s="260">
        <v>15</v>
      </c>
    </row>
    <row r="41" spans="1:15" ht="20.100000000000001" customHeight="1">
      <c r="A41" s="288"/>
      <c r="B41" s="286"/>
      <c r="C41" s="286"/>
      <c r="D41" s="285"/>
      <c r="E41" s="285"/>
      <c r="F41" s="115"/>
      <c r="G41" s="285"/>
      <c r="H41" s="285"/>
      <c r="I41" s="115"/>
      <c r="J41" s="285"/>
      <c r="K41" s="285"/>
      <c r="L41" s="115"/>
      <c r="M41" s="285"/>
      <c r="N41" s="285"/>
      <c r="O41" s="115"/>
    </row>
    <row r="42" spans="1:15" ht="20.100000000000001" customHeight="1">
      <c r="A42" s="288"/>
      <c r="B42" s="286"/>
      <c r="C42" s="286"/>
      <c r="D42" s="285"/>
      <c r="E42" s="285"/>
      <c r="F42" s="115"/>
      <c r="G42" s="285"/>
      <c r="H42" s="285"/>
      <c r="I42" s="115"/>
      <c r="J42" s="285"/>
      <c r="K42" s="285"/>
      <c r="L42" s="115"/>
      <c r="M42" s="285"/>
      <c r="N42" s="285"/>
      <c r="O42" s="115"/>
    </row>
    <row r="43" spans="1:15" ht="20.100000000000001" customHeight="1">
      <c r="A43" s="268" t="s">
        <v>58</v>
      </c>
      <c r="B43" s="194"/>
      <c r="C43" s="138">
        <v>0</v>
      </c>
      <c r="D43" s="287"/>
      <c r="E43" s="114"/>
      <c r="F43" s="116"/>
      <c r="G43" s="287"/>
      <c r="H43" s="114"/>
      <c r="I43" s="116"/>
      <c r="J43" s="194"/>
      <c r="K43" s="114"/>
      <c r="L43" s="116"/>
      <c r="M43" s="287">
        <f>'[36]Осн. фін. пок.'!F62</f>
        <v>-0.2000000000007276</v>
      </c>
      <c r="N43" s="114"/>
      <c r="O43" s="116"/>
    </row>
    <row r="44" spans="1:15" ht="21.95" customHeight="1">
      <c r="A44" s="23"/>
      <c r="B44" s="24"/>
      <c r="C44" s="24"/>
      <c r="D44" s="24"/>
      <c r="E44" s="24"/>
      <c r="F44" s="262"/>
      <c r="G44" s="262"/>
      <c r="H44" s="262"/>
      <c r="I44" s="280"/>
      <c r="J44" s="280"/>
      <c r="K44" s="280"/>
      <c r="L44" s="280"/>
      <c r="M44" s="280"/>
      <c r="N44" s="280"/>
      <c r="O44" s="280"/>
    </row>
    <row r="45" spans="1:15" ht="20.100000000000001" customHeight="1">
      <c r="A45" s="369" t="s">
        <v>78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</row>
    <row r="46" spans="1:15" ht="63.95" customHeight="1">
      <c r="A46" s="21"/>
    </row>
    <row r="47" spans="1:15">
      <c r="A47" s="261" t="s">
        <v>122</v>
      </c>
      <c r="B47" s="307" t="s">
        <v>74</v>
      </c>
      <c r="C47" s="307"/>
      <c r="D47" s="307" t="s">
        <v>68</v>
      </c>
      <c r="E47" s="307"/>
      <c r="F47" s="307" t="s">
        <v>69</v>
      </c>
      <c r="G47" s="307"/>
      <c r="H47" s="307" t="s">
        <v>220</v>
      </c>
      <c r="I47" s="307"/>
      <c r="J47" s="307"/>
      <c r="K47" s="323" t="s">
        <v>93</v>
      </c>
      <c r="L47" s="325"/>
      <c r="M47" s="323" t="s">
        <v>36</v>
      </c>
      <c r="N47" s="324"/>
      <c r="O47" s="325"/>
    </row>
    <row r="48" spans="1:15" ht="18" customHeight="1">
      <c r="A48" s="260">
        <v>1</v>
      </c>
      <c r="B48" s="306">
        <v>2</v>
      </c>
      <c r="C48" s="306"/>
      <c r="D48" s="306">
        <v>3</v>
      </c>
      <c r="E48" s="306"/>
      <c r="F48" s="377">
        <v>4</v>
      </c>
      <c r="G48" s="377"/>
      <c r="H48" s="306">
        <v>5</v>
      </c>
      <c r="I48" s="306"/>
      <c r="J48" s="306"/>
      <c r="K48" s="306">
        <v>6</v>
      </c>
      <c r="L48" s="306"/>
      <c r="M48" s="378">
        <v>7</v>
      </c>
      <c r="N48" s="379"/>
      <c r="O48" s="380"/>
    </row>
    <row r="49" spans="1:15" ht="39.6" hidden="1" customHeight="1">
      <c r="A49" s="288"/>
      <c r="B49" s="375"/>
      <c r="C49" s="375"/>
      <c r="D49" s="364"/>
      <c r="E49" s="364"/>
      <c r="F49" s="376"/>
      <c r="G49" s="376"/>
      <c r="H49" s="307"/>
      <c r="I49" s="307"/>
      <c r="J49" s="307"/>
      <c r="K49" s="361"/>
      <c r="L49" s="363"/>
      <c r="M49" s="375"/>
      <c r="N49" s="375"/>
      <c r="O49" s="375"/>
    </row>
    <row r="50" spans="1:15" ht="39.6" hidden="1" customHeight="1">
      <c r="A50" s="288"/>
      <c r="B50" s="370"/>
      <c r="C50" s="371"/>
      <c r="D50" s="361"/>
      <c r="E50" s="363"/>
      <c r="F50" s="372"/>
      <c r="G50" s="373"/>
      <c r="H50" s="323"/>
      <c r="I50" s="324"/>
      <c r="J50" s="325"/>
      <c r="K50" s="361"/>
      <c r="L50" s="363"/>
      <c r="M50" s="370"/>
      <c r="N50" s="374"/>
      <c r="O50" s="371"/>
    </row>
    <row r="51" spans="1:15" ht="39.6" hidden="1" customHeight="1">
      <c r="A51" s="288"/>
      <c r="B51" s="375"/>
      <c r="C51" s="375"/>
      <c r="D51" s="364"/>
      <c r="E51" s="364"/>
      <c r="F51" s="376"/>
      <c r="G51" s="376"/>
      <c r="H51" s="307"/>
      <c r="I51" s="307"/>
      <c r="J51" s="307"/>
      <c r="K51" s="361"/>
      <c r="L51" s="363"/>
      <c r="M51" s="375"/>
      <c r="N51" s="375"/>
      <c r="O51" s="375"/>
    </row>
    <row r="52" spans="1:15" ht="40.5" customHeight="1">
      <c r="A52" s="268" t="s">
        <v>58</v>
      </c>
      <c r="B52" s="308" t="s">
        <v>37</v>
      </c>
      <c r="C52" s="308"/>
      <c r="D52" s="308" t="s">
        <v>37</v>
      </c>
      <c r="E52" s="308"/>
      <c r="F52" s="308" t="s">
        <v>37</v>
      </c>
      <c r="G52" s="308"/>
      <c r="H52" s="308"/>
      <c r="I52" s="308"/>
      <c r="J52" s="308"/>
      <c r="K52" s="366">
        <f>SUM(K49:K51)</f>
        <v>0</v>
      </c>
      <c r="L52" s="367"/>
      <c r="M52" s="368"/>
      <c r="N52" s="368"/>
      <c r="O52" s="368"/>
    </row>
    <row r="53" spans="1:15" ht="20.100000000000001" customHeight="1">
      <c r="A53" s="262"/>
      <c r="B53" s="258"/>
      <c r="C53" s="258"/>
      <c r="D53" s="258"/>
      <c r="E53" s="258"/>
      <c r="F53" s="258"/>
      <c r="G53" s="258"/>
      <c r="H53" s="258"/>
      <c r="I53" s="258"/>
      <c r="J53" s="258"/>
      <c r="K53" s="265"/>
      <c r="L53" s="265"/>
      <c r="M53" s="265"/>
      <c r="N53" s="265"/>
      <c r="O53" s="265"/>
    </row>
    <row r="54" spans="1:15" ht="20.100000000000001" customHeight="1">
      <c r="A54" s="369" t="s">
        <v>79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</row>
    <row r="55" spans="1:15" ht="21.95" customHeight="1">
      <c r="A55" s="280"/>
      <c r="B55" s="19"/>
      <c r="C55" s="280"/>
      <c r="D55" s="280"/>
      <c r="E55" s="280"/>
      <c r="F55" s="280"/>
      <c r="G55" s="280"/>
      <c r="H55" s="280"/>
      <c r="I55" s="18"/>
    </row>
    <row r="56" spans="1:15" ht="20.100000000000001" customHeight="1">
      <c r="A56" s="307" t="s">
        <v>67</v>
      </c>
      <c r="B56" s="307"/>
      <c r="C56" s="307"/>
      <c r="D56" s="307" t="s">
        <v>94</v>
      </c>
      <c r="E56" s="307"/>
      <c r="F56" s="307"/>
      <c r="G56" s="307" t="s">
        <v>240</v>
      </c>
      <c r="H56" s="307"/>
      <c r="I56" s="307"/>
      <c r="J56" s="307" t="s">
        <v>238</v>
      </c>
      <c r="K56" s="307"/>
      <c r="L56" s="307"/>
      <c r="M56" s="307" t="s">
        <v>95</v>
      </c>
      <c r="N56" s="307"/>
      <c r="O56" s="307"/>
    </row>
    <row r="57" spans="1:15" ht="63.95" customHeight="1">
      <c r="A57" s="307">
        <v>1</v>
      </c>
      <c r="B57" s="307"/>
      <c r="C57" s="307"/>
      <c r="D57" s="307">
        <v>2</v>
      </c>
      <c r="E57" s="307"/>
      <c r="F57" s="307"/>
      <c r="G57" s="307">
        <v>3</v>
      </c>
      <c r="H57" s="307"/>
      <c r="I57" s="307"/>
      <c r="J57" s="306">
        <v>4</v>
      </c>
      <c r="K57" s="306"/>
      <c r="L57" s="306"/>
      <c r="M57" s="306">
        <v>5</v>
      </c>
      <c r="N57" s="306"/>
      <c r="O57" s="306"/>
    </row>
    <row r="58" spans="1:15" ht="18" customHeight="1">
      <c r="A58" s="360" t="s">
        <v>221</v>
      </c>
      <c r="B58" s="360"/>
      <c r="C58" s="360"/>
      <c r="D58" s="364"/>
      <c r="E58" s="364"/>
      <c r="F58" s="364"/>
      <c r="G58" s="364"/>
      <c r="H58" s="364"/>
      <c r="I58" s="364"/>
      <c r="J58" s="364"/>
      <c r="K58" s="364"/>
      <c r="L58" s="364"/>
      <c r="M58" s="398">
        <f>D58+G58-J58</f>
        <v>0</v>
      </c>
      <c r="N58" s="398"/>
      <c r="O58" s="398"/>
    </row>
    <row r="59" spans="1:15" ht="20.100000000000001" customHeight="1">
      <c r="A59" s="360" t="s">
        <v>107</v>
      </c>
      <c r="B59" s="360"/>
      <c r="C59" s="360"/>
      <c r="D59" s="364"/>
      <c r="E59" s="364"/>
      <c r="F59" s="364"/>
      <c r="G59" s="364"/>
      <c r="H59" s="364"/>
      <c r="I59" s="364"/>
      <c r="J59" s="364"/>
      <c r="K59" s="364"/>
      <c r="L59" s="364"/>
      <c r="M59" s="364"/>
      <c r="N59" s="364"/>
      <c r="O59" s="364"/>
    </row>
    <row r="60" spans="1:15" ht="20.100000000000001" customHeight="1">
      <c r="A60" s="360"/>
      <c r="B60" s="360"/>
      <c r="C60" s="360"/>
      <c r="D60" s="361"/>
      <c r="E60" s="362"/>
      <c r="F60" s="363"/>
      <c r="G60" s="361"/>
      <c r="H60" s="362"/>
      <c r="I60" s="363"/>
      <c r="J60" s="361"/>
      <c r="K60" s="362"/>
      <c r="L60" s="363"/>
      <c r="M60" s="361"/>
      <c r="N60" s="362"/>
      <c r="O60" s="363"/>
    </row>
    <row r="61" spans="1:15" ht="20.100000000000001" customHeight="1">
      <c r="A61" s="360" t="s">
        <v>222</v>
      </c>
      <c r="B61" s="360"/>
      <c r="C61" s="360"/>
      <c r="D61" s="364"/>
      <c r="E61" s="364"/>
      <c r="F61" s="364"/>
      <c r="G61" s="364"/>
      <c r="H61" s="364"/>
      <c r="I61" s="364"/>
      <c r="J61" s="364"/>
      <c r="K61" s="364"/>
      <c r="L61" s="364"/>
      <c r="M61" s="398">
        <f>D61+G61-J61</f>
        <v>0</v>
      </c>
      <c r="N61" s="398"/>
      <c r="O61" s="398"/>
    </row>
    <row r="62" spans="1:15" ht="20.100000000000001" customHeight="1">
      <c r="A62" s="360" t="s">
        <v>108</v>
      </c>
      <c r="B62" s="360"/>
      <c r="C62" s="360"/>
      <c r="D62" s="364"/>
      <c r="E62" s="364"/>
      <c r="F62" s="364"/>
      <c r="G62" s="364"/>
      <c r="H62" s="364"/>
      <c r="I62" s="364"/>
      <c r="J62" s="364"/>
      <c r="K62" s="364"/>
      <c r="L62" s="364"/>
      <c r="M62" s="364"/>
      <c r="N62" s="364"/>
      <c r="O62" s="364"/>
    </row>
    <row r="63" spans="1:15" ht="20.100000000000001" customHeight="1">
      <c r="A63" s="360"/>
      <c r="B63" s="360"/>
      <c r="C63" s="360"/>
      <c r="D63" s="361"/>
      <c r="E63" s="362"/>
      <c r="F63" s="363"/>
      <c r="G63" s="361"/>
      <c r="H63" s="362"/>
      <c r="I63" s="363"/>
      <c r="J63" s="361"/>
      <c r="K63" s="362"/>
      <c r="L63" s="363"/>
      <c r="M63" s="361"/>
      <c r="N63" s="362"/>
      <c r="O63" s="363"/>
    </row>
    <row r="64" spans="1:15" ht="21.95" customHeight="1">
      <c r="A64" s="360" t="s">
        <v>223</v>
      </c>
      <c r="B64" s="360"/>
      <c r="C64" s="360"/>
      <c r="D64" s="364"/>
      <c r="E64" s="364"/>
      <c r="F64" s="364"/>
      <c r="G64" s="364"/>
      <c r="H64" s="364"/>
      <c r="I64" s="364"/>
      <c r="J64" s="364"/>
      <c r="K64" s="364"/>
      <c r="L64" s="364"/>
      <c r="M64" s="398">
        <f>D64+G64-J64</f>
        <v>0</v>
      </c>
      <c r="N64" s="398"/>
      <c r="O64" s="398"/>
    </row>
    <row r="65" spans="1:15" ht="20.100000000000001" customHeight="1">
      <c r="A65" s="360" t="s">
        <v>107</v>
      </c>
      <c r="B65" s="360"/>
      <c r="C65" s="360"/>
      <c r="D65" s="364"/>
      <c r="E65" s="364"/>
      <c r="F65" s="364"/>
      <c r="G65" s="364"/>
      <c r="H65" s="364"/>
      <c r="I65" s="364"/>
      <c r="J65" s="364"/>
      <c r="K65" s="364"/>
      <c r="L65" s="364"/>
      <c r="M65" s="364"/>
      <c r="N65" s="364"/>
      <c r="O65" s="364"/>
    </row>
    <row r="66" spans="1:15" ht="63.95" customHeight="1">
      <c r="A66" s="382"/>
      <c r="B66" s="292"/>
      <c r="C66" s="383"/>
      <c r="D66" s="364"/>
      <c r="E66" s="364"/>
      <c r="F66" s="364"/>
      <c r="G66" s="364"/>
      <c r="H66" s="364"/>
      <c r="I66" s="364"/>
      <c r="J66" s="364"/>
      <c r="K66" s="364"/>
      <c r="L66" s="364"/>
      <c r="M66" s="364"/>
      <c r="N66" s="364"/>
      <c r="O66" s="364"/>
    </row>
    <row r="67" spans="1:15" ht="18" customHeight="1">
      <c r="A67" s="331" t="s">
        <v>58</v>
      </c>
      <c r="B67" s="296"/>
      <c r="C67" s="332"/>
      <c r="D67" s="365">
        <f>SUM(D58,D61,D64)</f>
        <v>0</v>
      </c>
      <c r="E67" s="365"/>
      <c r="F67" s="365"/>
      <c r="G67" s="365">
        <f>SUM(G58,G61,G64)</f>
        <v>0</v>
      </c>
      <c r="H67" s="365"/>
      <c r="I67" s="365"/>
      <c r="J67" s="365">
        <f>SUM(J58,J61,J64)</f>
        <v>0</v>
      </c>
      <c r="K67" s="365"/>
      <c r="L67" s="365"/>
      <c r="M67" s="365">
        <f>D67+G67-J67</f>
        <v>0</v>
      </c>
      <c r="N67" s="365"/>
      <c r="O67" s="365"/>
    </row>
    <row r="68" spans="1:15" ht="20.100000000000001" customHeight="1">
      <c r="C68" s="33"/>
      <c r="D68" s="33"/>
      <c r="E68" s="33"/>
    </row>
    <row r="69" spans="1:15" ht="20.100000000000001" customHeight="1">
      <c r="C69" s="33"/>
      <c r="D69" s="33"/>
      <c r="E69" s="33"/>
    </row>
    <row r="70" spans="1:15" s="34" customFormat="1" ht="37.5">
      <c r="A70" s="284" t="s">
        <v>401</v>
      </c>
      <c r="B70" s="1"/>
      <c r="C70" s="314" t="s">
        <v>110</v>
      </c>
      <c r="D70" s="315"/>
      <c r="E70" s="315"/>
      <c r="F70" s="315"/>
      <c r="G70" s="14"/>
      <c r="H70" s="317" t="s">
        <v>454</v>
      </c>
      <c r="I70" s="317"/>
      <c r="J70" s="317"/>
    </row>
    <row r="71" spans="1:15" s="34" customFormat="1">
      <c r="A71" s="258" t="s">
        <v>84</v>
      </c>
      <c r="B71" s="265"/>
      <c r="C71" s="295" t="s">
        <v>85</v>
      </c>
      <c r="D71" s="295"/>
      <c r="E71" s="295"/>
      <c r="F71" s="295"/>
      <c r="G71" s="263"/>
      <c r="H71" s="309" t="s">
        <v>402</v>
      </c>
      <c r="I71" s="309"/>
      <c r="J71" s="309"/>
    </row>
    <row r="72" spans="1:15" ht="20.100000000000001" customHeight="1">
      <c r="C72" s="33"/>
      <c r="D72" s="33"/>
      <c r="E72" s="33"/>
    </row>
    <row r="73" spans="1:15" ht="20.100000000000001" customHeight="1">
      <c r="C73" s="33"/>
      <c r="D73" s="33"/>
      <c r="E73" s="33"/>
    </row>
    <row r="74" spans="1:15" ht="20.100000000000001" customHeight="1">
      <c r="C74" s="33"/>
      <c r="D74" s="33"/>
      <c r="E74" s="33"/>
    </row>
    <row r="75" spans="1:15" ht="20.100000000000001" customHeight="1">
      <c r="C75" s="33"/>
      <c r="D75" s="33"/>
      <c r="E75" s="33"/>
    </row>
    <row r="76" spans="1:15" ht="20.100000000000001" customHeight="1">
      <c r="C76" s="33"/>
      <c r="D76" s="33"/>
      <c r="E76" s="33"/>
    </row>
    <row r="77" spans="1:15" ht="20.100000000000001" customHeight="1">
      <c r="C77" s="33"/>
      <c r="D77" s="33"/>
      <c r="E77" s="33"/>
    </row>
    <row r="78" spans="1:15">
      <c r="C78" s="33"/>
      <c r="D78" s="33"/>
      <c r="E78" s="33"/>
    </row>
    <row r="79" spans="1:15">
      <c r="C79" s="33"/>
      <c r="D79" s="33"/>
      <c r="E79" s="33"/>
    </row>
    <row r="80" spans="1:15">
      <c r="C80" s="33"/>
      <c r="D80" s="33"/>
      <c r="E80" s="33"/>
    </row>
    <row r="81" spans="3:5">
      <c r="C81" s="33"/>
      <c r="D81" s="33"/>
      <c r="E81" s="33"/>
    </row>
  </sheetData>
  <mergeCells count="249">
    <mergeCell ref="M67:O67"/>
    <mergeCell ref="A67:C67"/>
    <mergeCell ref="A66:C66"/>
    <mergeCell ref="D66:F66"/>
    <mergeCell ref="G66:I66"/>
    <mergeCell ref="J66:L66"/>
    <mergeCell ref="M66:O66"/>
    <mergeCell ref="A63:C63"/>
    <mergeCell ref="D63:F63"/>
    <mergeCell ref="G63:I63"/>
    <mergeCell ref="J63:L63"/>
    <mergeCell ref="M63:O63"/>
    <mergeCell ref="A64:C64"/>
    <mergeCell ref="D64:F64"/>
    <mergeCell ref="G64:I64"/>
    <mergeCell ref="J64:L64"/>
    <mergeCell ref="M64:O64"/>
    <mergeCell ref="A65:C65"/>
    <mergeCell ref="M65:O65"/>
    <mergeCell ref="M60:O60"/>
    <mergeCell ref="M61:O61"/>
    <mergeCell ref="M62:O62"/>
    <mergeCell ref="M59:O59"/>
    <mergeCell ref="A59:C59"/>
    <mergeCell ref="D59:F59"/>
    <mergeCell ref="G59:I59"/>
    <mergeCell ref="J59:L59"/>
    <mergeCell ref="M57:O57"/>
    <mergeCell ref="M58:O58"/>
    <mergeCell ref="A57:C57"/>
    <mergeCell ref="D57:F57"/>
    <mergeCell ref="G57:I57"/>
    <mergeCell ref="J57:L57"/>
    <mergeCell ref="A58:C58"/>
    <mergeCell ref="D58:F58"/>
    <mergeCell ref="G58:I58"/>
    <mergeCell ref="J58:L58"/>
    <mergeCell ref="F33:O33"/>
    <mergeCell ref="D23:E23"/>
    <mergeCell ref="L17:M17"/>
    <mergeCell ref="N17:O17"/>
    <mergeCell ref="J17:K17"/>
    <mergeCell ref="A17:C17"/>
    <mergeCell ref="A18:C18"/>
    <mergeCell ref="H17:I17"/>
    <mergeCell ref="D18:E18"/>
    <mergeCell ref="N18:O18"/>
    <mergeCell ref="J18:K18"/>
    <mergeCell ref="F19:G19"/>
    <mergeCell ref="H19:I19"/>
    <mergeCell ref="J19:K19"/>
    <mergeCell ref="F18:G18"/>
    <mergeCell ref="A19:C19"/>
    <mergeCell ref="D19:E19"/>
    <mergeCell ref="D22:E22"/>
    <mergeCell ref="N22:O22"/>
    <mergeCell ref="H25:I25"/>
    <mergeCell ref="J25:K25"/>
    <mergeCell ref="A22:C22"/>
    <mergeCell ref="N20:O20"/>
    <mergeCell ref="L20:M20"/>
    <mergeCell ref="J23:K23"/>
    <mergeCell ref="L25:M25"/>
    <mergeCell ref="L23:M23"/>
    <mergeCell ref="L22:M22"/>
    <mergeCell ref="J22:K22"/>
    <mergeCell ref="F22:G22"/>
    <mergeCell ref="H22:I22"/>
    <mergeCell ref="A21:C21"/>
    <mergeCell ref="D21:E21"/>
    <mergeCell ref="F21:G21"/>
    <mergeCell ref="H21:I21"/>
    <mergeCell ref="F23:G23"/>
    <mergeCell ref="J24:K24"/>
    <mergeCell ref="A25:C25"/>
    <mergeCell ref="B34:E34"/>
    <mergeCell ref="F34:O34"/>
    <mergeCell ref="A11:C11"/>
    <mergeCell ref="D17:E17"/>
    <mergeCell ref="D25:E25"/>
    <mergeCell ref="J21:K21"/>
    <mergeCell ref="L21:M21"/>
    <mergeCell ref="N21:O21"/>
    <mergeCell ref="L24:M24"/>
    <mergeCell ref="N24:O24"/>
    <mergeCell ref="A23:C23"/>
    <mergeCell ref="H11:I11"/>
    <mergeCell ref="H23:I23"/>
    <mergeCell ref="N25:O25"/>
    <mergeCell ref="A26:C26"/>
    <mergeCell ref="D26:E26"/>
    <mergeCell ref="N23:O23"/>
    <mergeCell ref="H18:I18"/>
    <mergeCell ref="N19:O19"/>
    <mergeCell ref="A20:C20"/>
    <mergeCell ref="D20:E20"/>
    <mergeCell ref="F20:G20"/>
    <mergeCell ref="H20:I20"/>
    <mergeCell ref="J20:K20"/>
    <mergeCell ref="A14:C14"/>
    <mergeCell ref="F14:G14"/>
    <mergeCell ref="H14:I14"/>
    <mergeCell ref="D14:E14"/>
    <mergeCell ref="A13:C13"/>
    <mergeCell ref="D13:E13"/>
    <mergeCell ref="H13:I13"/>
    <mergeCell ref="F13:G13"/>
    <mergeCell ref="B33:E33"/>
    <mergeCell ref="F32:O32"/>
    <mergeCell ref="B32:E32"/>
    <mergeCell ref="A30:O30"/>
    <mergeCell ref="A28:O28"/>
    <mergeCell ref="F17:G17"/>
    <mergeCell ref="A24:C24"/>
    <mergeCell ref="D24:E24"/>
    <mergeCell ref="F24:G24"/>
    <mergeCell ref="H24:I24"/>
    <mergeCell ref="F26:G26"/>
    <mergeCell ref="H26:I26"/>
    <mergeCell ref="L26:M26"/>
    <mergeCell ref="J26:K26"/>
    <mergeCell ref="N26:O26"/>
    <mergeCell ref="F25:G25"/>
    <mergeCell ref="L19:M19"/>
    <mergeCell ref="L18:M18"/>
    <mergeCell ref="A15:C15"/>
    <mergeCell ref="H16:I16"/>
    <mergeCell ref="H15:I15"/>
    <mergeCell ref="D15:E15"/>
    <mergeCell ref="A16:C16"/>
    <mergeCell ref="F15:G15"/>
    <mergeCell ref="D16:E16"/>
    <mergeCell ref="F16:G16"/>
    <mergeCell ref="L15:M15"/>
    <mergeCell ref="N9:O9"/>
    <mergeCell ref="L11:M11"/>
    <mergeCell ref="J10:K10"/>
    <mergeCell ref="N12:O12"/>
    <mergeCell ref="N16:O16"/>
    <mergeCell ref="J16:K16"/>
    <mergeCell ref="N15:O15"/>
    <mergeCell ref="L16:M16"/>
    <mergeCell ref="J15:K15"/>
    <mergeCell ref="J12:K12"/>
    <mergeCell ref="N10:O10"/>
    <mergeCell ref="J14:K14"/>
    <mergeCell ref="N14:O14"/>
    <mergeCell ref="N13:O13"/>
    <mergeCell ref="L13:M13"/>
    <mergeCell ref="J13:K13"/>
    <mergeCell ref="N11:O11"/>
    <mergeCell ref="L10:M10"/>
    <mergeCell ref="L14:M14"/>
    <mergeCell ref="A10:C10"/>
    <mergeCell ref="A12:C12"/>
    <mergeCell ref="D12:E12"/>
    <mergeCell ref="D11:E11"/>
    <mergeCell ref="H12:I12"/>
    <mergeCell ref="F12:G12"/>
    <mergeCell ref="D10:E10"/>
    <mergeCell ref="L12:M12"/>
    <mergeCell ref="A1:O1"/>
    <mergeCell ref="A2:O2"/>
    <mergeCell ref="A3:O3"/>
    <mergeCell ref="D9:E9"/>
    <mergeCell ref="F9:G9"/>
    <mergeCell ref="A5:O5"/>
    <mergeCell ref="A9:C9"/>
    <mergeCell ref="A4:O4"/>
    <mergeCell ref="A7:O7"/>
    <mergeCell ref="J9:K9"/>
    <mergeCell ref="H9:I9"/>
    <mergeCell ref="L9:M9"/>
    <mergeCell ref="H10:I10"/>
    <mergeCell ref="F10:G10"/>
    <mergeCell ref="J11:K11"/>
    <mergeCell ref="F11:G11"/>
    <mergeCell ref="A36:J36"/>
    <mergeCell ref="A38:A39"/>
    <mergeCell ref="B38:C38"/>
    <mergeCell ref="D38:F38"/>
    <mergeCell ref="G38:I38"/>
    <mergeCell ref="J38:L38"/>
    <mergeCell ref="M38:O38"/>
    <mergeCell ref="A45:O45"/>
    <mergeCell ref="B47:C47"/>
    <mergeCell ref="D47:E47"/>
    <mergeCell ref="F47:G47"/>
    <mergeCell ref="H47:J47"/>
    <mergeCell ref="K47:L47"/>
    <mergeCell ref="M47:O47"/>
    <mergeCell ref="B48:C48"/>
    <mergeCell ref="D48:E48"/>
    <mergeCell ref="F48:G48"/>
    <mergeCell ref="H48:J48"/>
    <mergeCell ref="K48:L48"/>
    <mergeCell ref="M48:O48"/>
    <mergeCell ref="B49:C49"/>
    <mergeCell ref="D49:E49"/>
    <mergeCell ref="F49:G49"/>
    <mergeCell ref="H49:J49"/>
    <mergeCell ref="K49:L49"/>
    <mergeCell ref="M49:O49"/>
    <mergeCell ref="B50:C50"/>
    <mergeCell ref="D50:E50"/>
    <mergeCell ref="F50:G50"/>
    <mergeCell ref="H50:J50"/>
    <mergeCell ref="K50:L50"/>
    <mergeCell ref="M50:O50"/>
    <mergeCell ref="B51:C51"/>
    <mergeCell ref="D51:E51"/>
    <mergeCell ref="F51:G51"/>
    <mergeCell ref="H51:J51"/>
    <mergeCell ref="K51:L51"/>
    <mergeCell ref="M51:O51"/>
    <mergeCell ref="B52:C52"/>
    <mergeCell ref="D52:E52"/>
    <mergeCell ref="F52:G52"/>
    <mergeCell ref="H52:J52"/>
    <mergeCell ref="K52:L52"/>
    <mergeCell ref="M52:O52"/>
    <mergeCell ref="A54:O54"/>
    <mergeCell ref="A56:C56"/>
    <mergeCell ref="D56:F56"/>
    <mergeCell ref="G56:I56"/>
    <mergeCell ref="J56:L56"/>
    <mergeCell ref="M56:O56"/>
    <mergeCell ref="C70:F70"/>
    <mergeCell ref="H70:J70"/>
    <mergeCell ref="C71:F71"/>
    <mergeCell ref="H71:J71"/>
    <mergeCell ref="A60:C60"/>
    <mergeCell ref="D60:F60"/>
    <mergeCell ref="G60:I60"/>
    <mergeCell ref="J60:L60"/>
    <mergeCell ref="A61:C61"/>
    <mergeCell ref="D61:F61"/>
    <mergeCell ref="G61:I61"/>
    <mergeCell ref="J61:L61"/>
    <mergeCell ref="A62:C62"/>
    <mergeCell ref="D62:F62"/>
    <mergeCell ref="G62:I62"/>
    <mergeCell ref="J62:L62"/>
    <mergeCell ref="G65:I65"/>
    <mergeCell ref="G67:I67"/>
    <mergeCell ref="D67:F67"/>
    <mergeCell ref="J67:L67"/>
    <mergeCell ref="D65:F65"/>
    <mergeCell ref="J65:L65"/>
  </mergeCells>
  <phoneticPr fontId="3" type="noConversion"/>
  <pageMargins left="1.1811023622047245" right="0.39370078740157483" top="0.78740157480314965" bottom="0.78740157480314965" header="0.27559055118110237" footer="0.15748031496062992"/>
  <pageSetup paperSize="9" scale="47" orientation="landscape" horizontalDpi="1200" verticalDpi="1200" r:id="rId1"/>
  <headerFooter alignWithMargins="0">
    <oddHeader>&amp;C&amp;"Times New Roman,обычный"&amp;14 13&amp;R&amp;"Times New Roman,обычный"&amp;14Продовження додатка 1Таблиця 6</oddHeader>
  </headerFooter>
  <rowBreaks count="1" manualBreakCount="1">
    <brk id="42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AE71"/>
  <sheetViews>
    <sheetView tabSelected="1" view="pageLayout" topLeftCell="B58" zoomScaleNormal="70" zoomScaleSheetLayoutView="50" workbookViewId="0">
      <selection activeCell="V7" sqref="V7:Y7"/>
    </sheetView>
  </sheetViews>
  <sheetFormatPr defaultColWidth="9.140625" defaultRowHeight="18.75"/>
  <cols>
    <col min="1" max="1" width="8.28515625" style="2" customWidth="1"/>
    <col min="2" max="2" width="28.7109375" style="2" customWidth="1"/>
    <col min="3" max="6" width="11.28515625" style="2" customWidth="1"/>
    <col min="7" max="31" width="11" style="2" customWidth="1"/>
    <col min="32" max="16384" width="9.140625" style="2"/>
  </cols>
  <sheetData>
    <row r="1" spans="1:3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Q1" s="32"/>
      <c r="R1" s="32"/>
      <c r="S1" s="32"/>
      <c r="T1" s="32"/>
      <c r="U1" s="32"/>
      <c r="AB1" s="424"/>
      <c r="AC1" s="425"/>
      <c r="AD1" s="425"/>
      <c r="AE1" s="425"/>
    </row>
    <row r="2" spans="1:31" ht="18.75" customHeight="1">
      <c r="B2" s="43" t="s">
        <v>317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</row>
    <row r="4" spans="1:31" ht="41.25" customHeight="1">
      <c r="A4" s="302" t="s">
        <v>54</v>
      </c>
      <c r="B4" s="302" t="s">
        <v>162</v>
      </c>
      <c r="C4" s="444" t="s">
        <v>163</v>
      </c>
      <c r="D4" s="445"/>
      <c r="E4" s="445"/>
      <c r="F4" s="446"/>
      <c r="G4" s="444" t="s">
        <v>235</v>
      </c>
      <c r="H4" s="445"/>
      <c r="I4" s="445"/>
      <c r="J4" s="445"/>
      <c r="K4" s="445"/>
      <c r="L4" s="445"/>
      <c r="M4" s="446"/>
      <c r="N4" s="323" t="s">
        <v>164</v>
      </c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5"/>
      <c r="Z4" s="458" t="s">
        <v>326</v>
      </c>
      <c r="AA4" s="459"/>
      <c r="AB4" s="460"/>
      <c r="AC4" s="403" t="s">
        <v>327</v>
      </c>
      <c r="AD4" s="404"/>
      <c r="AE4" s="405"/>
    </row>
    <row r="5" spans="1:31" ht="48.75" customHeight="1">
      <c r="A5" s="303"/>
      <c r="B5" s="303"/>
      <c r="C5" s="450"/>
      <c r="D5" s="451"/>
      <c r="E5" s="451"/>
      <c r="F5" s="452"/>
      <c r="G5" s="450"/>
      <c r="H5" s="451"/>
      <c r="I5" s="451"/>
      <c r="J5" s="451"/>
      <c r="K5" s="451"/>
      <c r="L5" s="451"/>
      <c r="M5" s="452"/>
      <c r="N5" s="323" t="s">
        <v>329</v>
      </c>
      <c r="O5" s="324"/>
      <c r="P5" s="324"/>
      <c r="Q5" s="325"/>
      <c r="R5" s="323" t="s">
        <v>330</v>
      </c>
      <c r="S5" s="324"/>
      <c r="T5" s="324"/>
      <c r="U5" s="325"/>
      <c r="V5" s="323" t="s">
        <v>331</v>
      </c>
      <c r="W5" s="324"/>
      <c r="X5" s="324"/>
      <c r="Y5" s="325"/>
      <c r="Z5" s="461"/>
      <c r="AA5" s="461"/>
      <c r="AB5" s="462"/>
      <c r="AC5" s="409"/>
      <c r="AD5" s="410"/>
      <c r="AE5" s="411"/>
    </row>
    <row r="6" spans="1:31" ht="18" customHeight="1">
      <c r="A6" s="70">
        <v>1</v>
      </c>
      <c r="B6" s="71">
        <v>2</v>
      </c>
      <c r="C6" s="412">
        <v>3</v>
      </c>
      <c r="D6" s="413"/>
      <c r="E6" s="413"/>
      <c r="F6" s="414"/>
      <c r="G6" s="412">
        <v>4</v>
      </c>
      <c r="H6" s="413"/>
      <c r="I6" s="413"/>
      <c r="J6" s="413"/>
      <c r="K6" s="413"/>
      <c r="L6" s="413"/>
      <c r="M6" s="414"/>
      <c r="N6" s="455">
        <v>5</v>
      </c>
      <c r="O6" s="456"/>
      <c r="P6" s="456"/>
      <c r="Q6" s="457"/>
      <c r="R6" s="455">
        <v>6</v>
      </c>
      <c r="S6" s="456"/>
      <c r="T6" s="456"/>
      <c r="U6" s="457"/>
      <c r="V6" s="455">
        <v>7</v>
      </c>
      <c r="W6" s="456"/>
      <c r="X6" s="456"/>
      <c r="Y6" s="457"/>
      <c r="Z6" s="456">
        <v>8</v>
      </c>
      <c r="AA6" s="456"/>
      <c r="AB6" s="457"/>
      <c r="AC6" s="455">
        <v>9</v>
      </c>
      <c r="AD6" s="456"/>
      <c r="AE6" s="457"/>
    </row>
    <row r="7" spans="1:31" ht="20.100000000000001" customHeight="1">
      <c r="A7" s="70">
        <v>1</v>
      </c>
      <c r="B7" s="164"/>
      <c r="C7" s="412"/>
      <c r="D7" s="413"/>
      <c r="E7" s="413"/>
      <c r="F7" s="414"/>
      <c r="G7" s="440"/>
      <c r="H7" s="441"/>
      <c r="I7" s="441"/>
      <c r="J7" s="441"/>
      <c r="K7" s="441"/>
      <c r="L7" s="441"/>
      <c r="M7" s="442"/>
      <c r="N7" s="440"/>
      <c r="O7" s="441"/>
      <c r="P7" s="441"/>
      <c r="Q7" s="442"/>
      <c r="R7" s="440"/>
      <c r="S7" s="441"/>
      <c r="T7" s="441"/>
      <c r="U7" s="442"/>
      <c r="V7" s="440"/>
      <c r="W7" s="441"/>
      <c r="X7" s="441"/>
      <c r="Y7" s="442"/>
      <c r="Z7" s="415" t="e">
        <f>(V7/R7)*100</f>
        <v>#DIV/0!</v>
      </c>
      <c r="AA7" s="415"/>
      <c r="AB7" s="416"/>
      <c r="AC7" s="453" t="e">
        <f>(V7/N7)*100</f>
        <v>#DIV/0!</v>
      </c>
      <c r="AD7" s="415"/>
      <c r="AE7" s="416"/>
    </row>
    <row r="8" spans="1:31" ht="20.100000000000001" customHeight="1">
      <c r="A8" s="70"/>
      <c r="B8" s="71"/>
      <c r="C8" s="412"/>
      <c r="D8" s="413"/>
      <c r="E8" s="413"/>
      <c r="F8" s="414"/>
      <c r="G8" s="440"/>
      <c r="H8" s="441"/>
      <c r="I8" s="441"/>
      <c r="J8" s="441"/>
      <c r="K8" s="441"/>
      <c r="L8" s="441"/>
      <c r="M8" s="442"/>
      <c r="N8" s="440"/>
      <c r="O8" s="441"/>
      <c r="P8" s="441"/>
      <c r="Q8" s="442"/>
      <c r="R8" s="440"/>
      <c r="S8" s="441"/>
      <c r="T8" s="441"/>
      <c r="U8" s="442"/>
      <c r="V8" s="440"/>
      <c r="W8" s="441"/>
      <c r="X8" s="441"/>
      <c r="Y8" s="442"/>
      <c r="Z8" s="415" t="e">
        <f>(V8/R8)*100</f>
        <v>#DIV/0!</v>
      </c>
      <c r="AA8" s="415"/>
      <c r="AB8" s="416"/>
      <c r="AC8" s="453" t="e">
        <f>(V8/N8)*100</f>
        <v>#DIV/0!</v>
      </c>
      <c r="AD8" s="415"/>
      <c r="AE8" s="416"/>
    </row>
    <row r="9" spans="1:31" ht="20.100000000000001" customHeight="1">
      <c r="A9" s="70"/>
      <c r="B9" s="71"/>
      <c r="C9" s="412"/>
      <c r="D9" s="413"/>
      <c r="E9" s="413"/>
      <c r="F9" s="414"/>
      <c r="G9" s="440"/>
      <c r="H9" s="441"/>
      <c r="I9" s="441"/>
      <c r="J9" s="441"/>
      <c r="K9" s="441"/>
      <c r="L9" s="441"/>
      <c r="M9" s="442"/>
      <c r="N9" s="440"/>
      <c r="O9" s="441"/>
      <c r="P9" s="441"/>
      <c r="Q9" s="442"/>
      <c r="R9" s="440"/>
      <c r="S9" s="441"/>
      <c r="T9" s="441"/>
      <c r="U9" s="442"/>
      <c r="V9" s="440"/>
      <c r="W9" s="441"/>
      <c r="X9" s="441"/>
      <c r="Y9" s="442"/>
      <c r="Z9" s="415" t="e">
        <f>(V9/R9)*100</f>
        <v>#DIV/0!</v>
      </c>
      <c r="AA9" s="415"/>
      <c r="AB9" s="416"/>
      <c r="AC9" s="453" t="e">
        <f>(V9/N9)*100</f>
        <v>#DIV/0!</v>
      </c>
      <c r="AD9" s="415"/>
      <c r="AE9" s="416"/>
    </row>
    <row r="10" spans="1:31" ht="20.100000000000001" customHeight="1">
      <c r="A10" s="70"/>
      <c r="B10" s="71"/>
      <c r="C10" s="412"/>
      <c r="D10" s="413"/>
      <c r="E10" s="413"/>
      <c r="F10" s="414"/>
      <c r="G10" s="440"/>
      <c r="H10" s="441"/>
      <c r="I10" s="441"/>
      <c r="J10" s="441"/>
      <c r="K10" s="441"/>
      <c r="L10" s="441"/>
      <c r="M10" s="442"/>
      <c r="N10" s="440"/>
      <c r="O10" s="441"/>
      <c r="P10" s="441"/>
      <c r="Q10" s="442"/>
      <c r="R10" s="440"/>
      <c r="S10" s="441"/>
      <c r="T10" s="441"/>
      <c r="U10" s="442"/>
      <c r="V10" s="440"/>
      <c r="W10" s="441"/>
      <c r="X10" s="441"/>
      <c r="Y10" s="442"/>
      <c r="Z10" s="415" t="e">
        <f>(V10/R10)*100</f>
        <v>#DIV/0!</v>
      </c>
      <c r="AA10" s="415"/>
      <c r="AB10" s="416"/>
      <c r="AC10" s="453" t="e">
        <f>(V10/N10)*100</f>
        <v>#DIV/0!</v>
      </c>
      <c r="AD10" s="415"/>
      <c r="AE10" s="416"/>
    </row>
    <row r="11" spans="1:31" ht="20.100000000000001" customHeight="1">
      <c r="A11" s="436" t="s">
        <v>58</v>
      </c>
      <c r="B11" s="437"/>
      <c r="C11" s="437"/>
      <c r="D11" s="437"/>
      <c r="E11" s="437"/>
      <c r="F11" s="437"/>
      <c r="G11" s="437"/>
      <c r="H11" s="437"/>
      <c r="I11" s="437"/>
      <c r="J11" s="437"/>
      <c r="K11" s="437"/>
      <c r="L11" s="437"/>
      <c r="M11" s="438"/>
      <c r="N11" s="366">
        <f>SUM(N7:N10)</f>
        <v>0</v>
      </c>
      <c r="O11" s="443"/>
      <c r="P11" s="443"/>
      <c r="Q11" s="367"/>
      <c r="R11" s="366">
        <f>SUM(R7:R10)</f>
        <v>0</v>
      </c>
      <c r="S11" s="443"/>
      <c r="T11" s="443"/>
      <c r="U11" s="367"/>
      <c r="V11" s="366">
        <f>SUM(V7:V10)</f>
        <v>0</v>
      </c>
      <c r="W11" s="443"/>
      <c r="X11" s="443"/>
      <c r="Y11" s="367"/>
      <c r="Z11" s="401" t="e">
        <f>(V11/R11)*100</f>
        <v>#DIV/0!</v>
      </c>
      <c r="AA11" s="401"/>
      <c r="AB11" s="402"/>
      <c r="AC11" s="454" t="e">
        <f>(V11/N11)*100</f>
        <v>#DIV/0!</v>
      </c>
      <c r="AD11" s="401"/>
      <c r="AE11" s="402"/>
    </row>
    <row r="12" spans="1:31" ht="18.75" customHeight="1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8"/>
      <c r="N12" s="38"/>
      <c r="O12" s="38"/>
      <c r="P12" s="38"/>
      <c r="Q12" s="61"/>
      <c r="R12" s="61"/>
      <c r="S12" s="61"/>
      <c r="T12" s="61"/>
      <c r="U12" s="61"/>
      <c r="V12" s="61"/>
      <c r="W12" s="62"/>
      <c r="X12" s="62"/>
      <c r="Y12" s="62"/>
      <c r="Z12" s="62"/>
      <c r="AA12" s="62"/>
      <c r="AB12" s="62"/>
      <c r="AC12" s="62"/>
      <c r="AD12" s="62"/>
      <c r="AE12" s="62"/>
    </row>
    <row r="13" spans="1:31" s="43" customFormat="1" ht="18.75" customHeight="1">
      <c r="B13" s="43" t="s">
        <v>318</v>
      </c>
    </row>
    <row r="14" spans="1:31" s="43" customFormat="1" ht="18.75" customHeight="1"/>
    <row r="15" spans="1:31" ht="39.75" customHeight="1">
      <c r="A15" s="329" t="s">
        <v>54</v>
      </c>
      <c r="B15" s="329" t="s">
        <v>165</v>
      </c>
      <c r="C15" s="307" t="s">
        <v>162</v>
      </c>
      <c r="D15" s="307"/>
      <c r="E15" s="307"/>
      <c r="F15" s="307"/>
      <c r="G15" s="444" t="s">
        <v>235</v>
      </c>
      <c r="H15" s="445"/>
      <c r="I15" s="445"/>
      <c r="J15" s="445"/>
      <c r="K15" s="445"/>
      <c r="L15" s="445"/>
      <c r="M15" s="446"/>
      <c r="N15" s="444" t="s">
        <v>166</v>
      </c>
      <c r="O15" s="445"/>
      <c r="P15" s="446"/>
      <c r="Q15" s="444" t="s">
        <v>164</v>
      </c>
      <c r="R15" s="445"/>
      <c r="S15" s="445"/>
      <c r="T15" s="445"/>
      <c r="U15" s="445"/>
      <c r="V15" s="445"/>
      <c r="W15" s="445"/>
      <c r="X15" s="445"/>
      <c r="Y15" s="446"/>
      <c r="Z15" s="403" t="s">
        <v>326</v>
      </c>
      <c r="AA15" s="404"/>
      <c r="AB15" s="405"/>
      <c r="AC15" s="403" t="s">
        <v>327</v>
      </c>
      <c r="AD15" s="404"/>
      <c r="AE15" s="405"/>
    </row>
    <row r="16" spans="1:31" ht="18.75" customHeight="1">
      <c r="A16" s="329"/>
      <c r="B16" s="329"/>
      <c r="C16" s="307"/>
      <c r="D16" s="307"/>
      <c r="E16" s="307"/>
      <c r="F16" s="307"/>
      <c r="G16" s="447"/>
      <c r="H16" s="448"/>
      <c r="I16" s="448"/>
      <c r="J16" s="448"/>
      <c r="K16" s="448"/>
      <c r="L16" s="448"/>
      <c r="M16" s="449"/>
      <c r="N16" s="447"/>
      <c r="O16" s="448"/>
      <c r="P16" s="449"/>
      <c r="Q16" s="307" t="s">
        <v>329</v>
      </c>
      <c r="R16" s="307"/>
      <c r="S16" s="307"/>
      <c r="T16" s="307" t="s">
        <v>330</v>
      </c>
      <c r="U16" s="307"/>
      <c r="V16" s="307"/>
      <c r="W16" s="307" t="s">
        <v>331</v>
      </c>
      <c r="X16" s="307"/>
      <c r="Y16" s="307"/>
      <c r="Z16" s="406"/>
      <c r="AA16" s="407"/>
      <c r="AB16" s="408"/>
      <c r="AC16" s="406"/>
      <c r="AD16" s="407"/>
      <c r="AE16" s="408"/>
    </row>
    <row r="17" spans="1:31" ht="27.75" customHeight="1">
      <c r="A17" s="329"/>
      <c r="B17" s="329"/>
      <c r="C17" s="307"/>
      <c r="D17" s="307"/>
      <c r="E17" s="307"/>
      <c r="F17" s="307"/>
      <c r="G17" s="450"/>
      <c r="H17" s="451"/>
      <c r="I17" s="451"/>
      <c r="J17" s="451"/>
      <c r="K17" s="451"/>
      <c r="L17" s="451"/>
      <c r="M17" s="452"/>
      <c r="N17" s="450"/>
      <c r="O17" s="451"/>
      <c r="P17" s="452"/>
      <c r="Q17" s="307"/>
      <c r="R17" s="307"/>
      <c r="S17" s="307"/>
      <c r="T17" s="307"/>
      <c r="U17" s="307"/>
      <c r="V17" s="307"/>
      <c r="W17" s="307"/>
      <c r="X17" s="307"/>
      <c r="Y17" s="307"/>
      <c r="Z17" s="409"/>
      <c r="AA17" s="410"/>
      <c r="AB17" s="411"/>
      <c r="AC17" s="409"/>
      <c r="AD17" s="410"/>
      <c r="AE17" s="411"/>
    </row>
    <row r="18" spans="1:31" ht="18" customHeight="1">
      <c r="A18" s="70">
        <v>1</v>
      </c>
      <c r="B18" s="70">
        <v>2</v>
      </c>
      <c r="C18" s="432">
        <v>3</v>
      </c>
      <c r="D18" s="432"/>
      <c r="E18" s="432"/>
      <c r="F18" s="432"/>
      <c r="G18" s="412">
        <v>4</v>
      </c>
      <c r="H18" s="413"/>
      <c r="I18" s="413"/>
      <c r="J18" s="413"/>
      <c r="K18" s="413"/>
      <c r="L18" s="413"/>
      <c r="M18" s="414"/>
      <c r="N18" s="412">
        <v>5</v>
      </c>
      <c r="O18" s="413"/>
      <c r="P18" s="414"/>
      <c r="Q18" s="412">
        <v>6</v>
      </c>
      <c r="R18" s="413"/>
      <c r="S18" s="414"/>
      <c r="T18" s="412">
        <v>7</v>
      </c>
      <c r="U18" s="413"/>
      <c r="V18" s="414"/>
      <c r="W18" s="412">
        <v>8</v>
      </c>
      <c r="X18" s="413"/>
      <c r="Y18" s="414"/>
      <c r="Z18" s="412">
        <v>9</v>
      </c>
      <c r="AA18" s="413"/>
      <c r="AB18" s="414"/>
      <c r="AC18" s="412">
        <v>10</v>
      </c>
      <c r="AD18" s="413"/>
      <c r="AE18" s="414"/>
    </row>
    <row r="19" spans="1:31" ht="20.100000000000001" customHeight="1">
      <c r="A19" s="106"/>
      <c r="B19" s="99"/>
      <c r="C19" s="439"/>
      <c r="D19" s="439"/>
      <c r="E19" s="439"/>
      <c r="F19" s="439"/>
      <c r="G19" s="440"/>
      <c r="H19" s="441"/>
      <c r="I19" s="441"/>
      <c r="J19" s="441"/>
      <c r="K19" s="441"/>
      <c r="L19" s="441"/>
      <c r="M19" s="442"/>
      <c r="N19" s="433"/>
      <c r="O19" s="434"/>
      <c r="P19" s="435"/>
      <c r="Q19" s="417"/>
      <c r="R19" s="418"/>
      <c r="S19" s="419"/>
      <c r="T19" s="417"/>
      <c r="U19" s="418"/>
      <c r="V19" s="419"/>
      <c r="W19" s="417"/>
      <c r="X19" s="418"/>
      <c r="Y19" s="419"/>
      <c r="Z19" s="415" t="e">
        <f>(W19/T19)*100</f>
        <v>#DIV/0!</v>
      </c>
      <c r="AA19" s="415"/>
      <c r="AB19" s="416"/>
      <c r="AC19" s="415" t="e">
        <f>(W19/Q19)*100</f>
        <v>#DIV/0!</v>
      </c>
      <c r="AD19" s="415"/>
      <c r="AE19" s="416"/>
    </row>
    <row r="20" spans="1:31" ht="20.100000000000001" customHeight="1">
      <c r="A20" s="106"/>
      <c r="B20" s="99"/>
      <c r="C20" s="439"/>
      <c r="D20" s="439"/>
      <c r="E20" s="439"/>
      <c r="F20" s="439"/>
      <c r="G20" s="440"/>
      <c r="H20" s="441"/>
      <c r="I20" s="441"/>
      <c r="J20" s="441"/>
      <c r="K20" s="441"/>
      <c r="L20" s="441"/>
      <c r="M20" s="442"/>
      <c r="N20" s="433"/>
      <c r="O20" s="434"/>
      <c r="P20" s="435"/>
      <c r="Q20" s="417"/>
      <c r="R20" s="418"/>
      <c r="S20" s="419"/>
      <c r="T20" s="417"/>
      <c r="U20" s="418"/>
      <c r="V20" s="419"/>
      <c r="W20" s="417"/>
      <c r="X20" s="418"/>
      <c r="Y20" s="419"/>
      <c r="Z20" s="415" t="e">
        <f>(W20/T20)*100</f>
        <v>#DIV/0!</v>
      </c>
      <c r="AA20" s="415"/>
      <c r="AB20" s="416"/>
      <c r="AC20" s="415" t="e">
        <f>(W20/Q20)*100</f>
        <v>#DIV/0!</v>
      </c>
      <c r="AD20" s="415"/>
      <c r="AE20" s="416"/>
    </row>
    <row r="21" spans="1:31" ht="20.100000000000001" customHeight="1">
      <c r="A21" s="106"/>
      <c r="B21" s="99"/>
      <c r="C21" s="439"/>
      <c r="D21" s="439"/>
      <c r="E21" s="439"/>
      <c r="F21" s="439"/>
      <c r="G21" s="440"/>
      <c r="H21" s="441"/>
      <c r="I21" s="441"/>
      <c r="J21" s="441"/>
      <c r="K21" s="441"/>
      <c r="L21" s="441"/>
      <c r="M21" s="442"/>
      <c r="N21" s="433"/>
      <c r="O21" s="434"/>
      <c r="P21" s="435"/>
      <c r="Q21" s="417"/>
      <c r="R21" s="418"/>
      <c r="S21" s="419"/>
      <c r="T21" s="417"/>
      <c r="U21" s="418"/>
      <c r="V21" s="419"/>
      <c r="W21" s="417"/>
      <c r="X21" s="418"/>
      <c r="Y21" s="419"/>
      <c r="Z21" s="415" t="e">
        <f>(W21/T21)*100</f>
        <v>#DIV/0!</v>
      </c>
      <c r="AA21" s="415"/>
      <c r="AB21" s="416"/>
      <c r="AC21" s="415" t="e">
        <f>(W21/Q21)*100</f>
        <v>#DIV/0!</v>
      </c>
      <c r="AD21" s="415"/>
      <c r="AE21" s="416"/>
    </row>
    <row r="22" spans="1:31" ht="20.100000000000001" customHeight="1">
      <c r="A22" s="106"/>
      <c r="B22" s="99"/>
      <c r="C22" s="439"/>
      <c r="D22" s="439"/>
      <c r="E22" s="439"/>
      <c r="F22" s="439"/>
      <c r="G22" s="440"/>
      <c r="H22" s="441"/>
      <c r="I22" s="441"/>
      <c r="J22" s="441"/>
      <c r="K22" s="441"/>
      <c r="L22" s="441"/>
      <c r="M22" s="442"/>
      <c r="N22" s="433"/>
      <c r="O22" s="434"/>
      <c r="P22" s="435"/>
      <c r="Q22" s="417"/>
      <c r="R22" s="418"/>
      <c r="S22" s="419"/>
      <c r="T22" s="417"/>
      <c r="U22" s="418"/>
      <c r="V22" s="419"/>
      <c r="W22" s="417"/>
      <c r="X22" s="418"/>
      <c r="Y22" s="419"/>
      <c r="Z22" s="415" t="e">
        <f>(W22/T22)*100</f>
        <v>#DIV/0!</v>
      </c>
      <c r="AA22" s="415"/>
      <c r="AB22" s="416"/>
      <c r="AC22" s="415" t="e">
        <f>(W22/Q22)*100</f>
        <v>#DIV/0!</v>
      </c>
      <c r="AD22" s="415"/>
      <c r="AE22" s="416"/>
    </row>
    <row r="23" spans="1:31" ht="20.100000000000001" customHeight="1">
      <c r="A23" s="436" t="s">
        <v>58</v>
      </c>
      <c r="B23" s="437"/>
      <c r="C23" s="437"/>
      <c r="D23" s="437"/>
      <c r="E23" s="437"/>
      <c r="F23" s="437"/>
      <c r="G23" s="437"/>
      <c r="H23" s="437"/>
      <c r="I23" s="437"/>
      <c r="J23" s="437"/>
      <c r="K23" s="437"/>
      <c r="L23" s="437"/>
      <c r="M23" s="438"/>
      <c r="N23" s="436"/>
      <c r="O23" s="437"/>
      <c r="P23" s="438"/>
      <c r="Q23" s="420">
        <f>SUM(Q19:Q22)</f>
        <v>0</v>
      </c>
      <c r="R23" s="421"/>
      <c r="S23" s="422"/>
      <c r="T23" s="420">
        <f>SUM(T19:T22)</f>
        <v>0</v>
      </c>
      <c r="U23" s="421"/>
      <c r="V23" s="422"/>
      <c r="W23" s="420">
        <f>SUM(W19:W22)</f>
        <v>0</v>
      </c>
      <c r="X23" s="421"/>
      <c r="Y23" s="422"/>
      <c r="Z23" s="401" t="e">
        <f>(W23/T23)*100</f>
        <v>#DIV/0!</v>
      </c>
      <c r="AA23" s="401"/>
      <c r="AB23" s="402"/>
      <c r="AC23" s="401" t="e">
        <f>(W23/Q23)*100</f>
        <v>#DIV/0!</v>
      </c>
      <c r="AD23" s="401"/>
      <c r="AE23" s="402"/>
    </row>
    <row r="24" spans="1:3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Q24" s="32"/>
      <c r="R24" s="32"/>
      <c r="S24" s="32"/>
      <c r="T24" s="32"/>
      <c r="U24" s="32"/>
      <c r="AE24" s="32"/>
    </row>
    <row r="25" spans="1:3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Q25" s="32"/>
      <c r="R25" s="32"/>
      <c r="S25" s="32"/>
      <c r="T25" s="32"/>
      <c r="U25" s="32"/>
      <c r="AE25" s="32"/>
    </row>
    <row r="26" spans="1:31" s="43" customFormat="1" ht="18.75" customHeight="1">
      <c r="B26" s="43" t="s">
        <v>177</v>
      </c>
    </row>
    <row r="27" spans="1:31">
      <c r="A27" s="28"/>
      <c r="B27" s="28"/>
      <c r="C27" s="28"/>
      <c r="D27" s="28"/>
      <c r="E27" s="28"/>
      <c r="F27" s="28"/>
      <c r="G27" s="28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28"/>
      <c r="AE27" s="82" t="s">
        <v>386</v>
      </c>
    </row>
    <row r="28" spans="1:31" ht="30" customHeight="1">
      <c r="A28" s="307" t="s">
        <v>54</v>
      </c>
      <c r="B28" s="307" t="s">
        <v>188</v>
      </c>
      <c r="C28" s="307"/>
      <c r="D28" s="307"/>
      <c r="E28" s="307"/>
      <c r="F28" s="307"/>
      <c r="G28" s="307" t="s">
        <v>57</v>
      </c>
      <c r="H28" s="307"/>
      <c r="I28" s="307"/>
      <c r="J28" s="307"/>
      <c r="K28" s="307"/>
      <c r="L28" s="307" t="s">
        <v>96</v>
      </c>
      <c r="M28" s="307"/>
      <c r="N28" s="307"/>
      <c r="O28" s="307"/>
      <c r="P28" s="307"/>
      <c r="Q28" s="307" t="s">
        <v>212</v>
      </c>
      <c r="R28" s="307"/>
      <c r="S28" s="307"/>
      <c r="T28" s="307"/>
      <c r="U28" s="307"/>
      <c r="V28" s="307" t="s">
        <v>123</v>
      </c>
      <c r="W28" s="307"/>
      <c r="X28" s="307"/>
      <c r="Y28" s="307"/>
      <c r="Z28" s="307"/>
      <c r="AA28" s="307" t="s">
        <v>58</v>
      </c>
      <c r="AB28" s="307"/>
      <c r="AC28" s="307"/>
      <c r="AD28" s="307"/>
      <c r="AE28" s="307"/>
    </row>
    <row r="29" spans="1:31" ht="30" customHeight="1">
      <c r="A29" s="307"/>
      <c r="B29" s="307"/>
      <c r="C29" s="307"/>
      <c r="D29" s="307"/>
      <c r="E29" s="307"/>
      <c r="F29" s="307"/>
      <c r="G29" s="307" t="s">
        <v>87</v>
      </c>
      <c r="H29" s="307" t="s">
        <v>101</v>
      </c>
      <c r="I29" s="307"/>
      <c r="J29" s="307"/>
      <c r="K29" s="307"/>
      <c r="L29" s="307" t="s">
        <v>87</v>
      </c>
      <c r="M29" s="307" t="s">
        <v>101</v>
      </c>
      <c r="N29" s="307"/>
      <c r="O29" s="307"/>
      <c r="P29" s="307"/>
      <c r="Q29" s="307" t="s">
        <v>87</v>
      </c>
      <c r="R29" s="307" t="s">
        <v>101</v>
      </c>
      <c r="S29" s="307"/>
      <c r="T29" s="307"/>
      <c r="U29" s="307"/>
      <c r="V29" s="307" t="s">
        <v>87</v>
      </c>
      <c r="W29" s="307" t="s">
        <v>101</v>
      </c>
      <c r="X29" s="307"/>
      <c r="Y29" s="307"/>
      <c r="Z29" s="307"/>
      <c r="AA29" s="307" t="s">
        <v>87</v>
      </c>
      <c r="AB29" s="307" t="s">
        <v>101</v>
      </c>
      <c r="AC29" s="307"/>
      <c r="AD29" s="307"/>
      <c r="AE29" s="307"/>
    </row>
    <row r="30" spans="1:31" ht="39.950000000000003" customHeight="1">
      <c r="A30" s="307"/>
      <c r="B30" s="307"/>
      <c r="C30" s="307"/>
      <c r="D30" s="307"/>
      <c r="E30" s="307"/>
      <c r="F30" s="307"/>
      <c r="G30" s="307"/>
      <c r="H30" s="7" t="s">
        <v>81</v>
      </c>
      <c r="I30" s="7" t="s">
        <v>82</v>
      </c>
      <c r="J30" s="7" t="s">
        <v>80</v>
      </c>
      <c r="K30" s="7" t="s">
        <v>75</v>
      </c>
      <c r="L30" s="307"/>
      <c r="M30" s="7" t="s">
        <v>81</v>
      </c>
      <c r="N30" s="7" t="s">
        <v>82</v>
      </c>
      <c r="O30" s="7" t="s">
        <v>80</v>
      </c>
      <c r="P30" s="7" t="s">
        <v>75</v>
      </c>
      <c r="Q30" s="307"/>
      <c r="R30" s="7" t="s">
        <v>81</v>
      </c>
      <c r="S30" s="7" t="s">
        <v>82</v>
      </c>
      <c r="T30" s="7" t="s">
        <v>80</v>
      </c>
      <c r="U30" s="7" t="s">
        <v>75</v>
      </c>
      <c r="V30" s="307"/>
      <c r="W30" s="7" t="s">
        <v>81</v>
      </c>
      <c r="X30" s="7" t="s">
        <v>82</v>
      </c>
      <c r="Y30" s="7" t="s">
        <v>80</v>
      </c>
      <c r="Z30" s="7" t="s">
        <v>75</v>
      </c>
      <c r="AA30" s="307"/>
      <c r="AB30" s="7" t="s">
        <v>81</v>
      </c>
      <c r="AC30" s="7" t="s">
        <v>82</v>
      </c>
      <c r="AD30" s="7" t="s">
        <v>80</v>
      </c>
      <c r="AE30" s="7" t="s">
        <v>75</v>
      </c>
    </row>
    <row r="31" spans="1:31" ht="18" customHeight="1">
      <c r="A31" s="7">
        <v>1</v>
      </c>
      <c r="B31" s="307">
        <v>2</v>
      </c>
      <c r="C31" s="307"/>
      <c r="D31" s="307"/>
      <c r="E31" s="307"/>
      <c r="F31" s="307"/>
      <c r="G31" s="7">
        <v>3</v>
      </c>
      <c r="H31" s="7">
        <v>4</v>
      </c>
      <c r="I31" s="7">
        <v>5</v>
      </c>
      <c r="J31" s="7">
        <v>6</v>
      </c>
      <c r="K31" s="7">
        <v>7</v>
      </c>
      <c r="L31" s="7">
        <v>8</v>
      </c>
      <c r="M31" s="7">
        <v>9</v>
      </c>
      <c r="N31" s="7">
        <v>10</v>
      </c>
      <c r="O31" s="7">
        <v>11</v>
      </c>
      <c r="P31" s="7">
        <v>12</v>
      </c>
      <c r="Q31" s="7">
        <v>13</v>
      </c>
      <c r="R31" s="7">
        <v>14</v>
      </c>
      <c r="S31" s="7">
        <v>15</v>
      </c>
      <c r="T31" s="7">
        <v>16</v>
      </c>
      <c r="U31" s="7">
        <v>17</v>
      </c>
      <c r="V31" s="6">
        <v>18</v>
      </c>
      <c r="W31" s="6">
        <v>19</v>
      </c>
      <c r="X31" s="6">
        <v>20</v>
      </c>
      <c r="Y31" s="6">
        <v>21</v>
      </c>
      <c r="Z31" s="6">
        <v>22</v>
      </c>
      <c r="AA31" s="6">
        <v>23</v>
      </c>
      <c r="AB31" s="6">
        <v>24</v>
      </c>
      <c r="AC31" s="6">
        <v>25</v>
      </c>
      <c r="AD31" s="6">
        <v>26</v>
      </c>
      <c r="AE31" s="6">
        <v>27</v>
      </c>
    </row>
    <row r="32" spans="1:31" ht="20.100000000000001" customHeight="1">
      <c r="A32" s="102"/>
      <c r="B32" s="426"/>
      <c r="C32" s="426"/>
      <c r="D32" s="426"/>
      <c r="E32" s="426"/>
      <c r="F32" s="426"/>
      <c r="G32" s="158">
        <f>SUM(H32,I32,J32,K32)</f>
        <v>0</v>
      </c>
      <c r="H32" s="113"/>
      <c r="I32" s="113"/>
      <c r="J32" s="113"/>
      <c r="K32" s="113"/>
      <c r="L32" s="158">
        <f>SUM(M32,N32,O32,P32)</f>
        <v>0</v>
      </c>
      <c r="M32" s="113"/>
      <c r="N32" s="113"/>
      <c r="O32" s="113"/>
      <c r="P32" s="113"/>
      <c r="Q32" s="158">
        <f>SUM(R32,S32,T32,U32)</f>
        <v>0</v>
      </c>
      <c r="R32" s="113"/>
      <c r="S32" s="113"/>
      <c r="T32" s="113"/>
      <c r="U32" s="113"/>
      <c r="V32" s="158">
        <f>SUM(W32,X32,Y32,Z32)</f>
        <v>0</v>
      </c>
      <c r="W32" s="113"/>
      <c r="X32" s="113"/>
      <c r="Y32" s="113"/>
      <c r="Z32" s="113"/>
      <c r="AA32" s="158">
        <f>SUM(AB32,AC32,AD32,AE32)</f>
        <v>0</v>
      </c>
      <c r="AB32" s="113">
        <f t="shared" ref="AB32:AE35" si="0">SUM(H32,M32,R32,W32)</f>
        <v>0</v>
      </c>
      <c r="AC32" s="113">
        <f t="shared" si="0"/>
        <v>0</v>
      </c>
      <c r="AD32" s="113">
        <f t="shared" si="0"/>
        <v>0</v>
      </c>
      <c r="AE32" s="113">
        <f t="shared" si="0"/>
        <v>0</v>
      </c>
    </row>
    <row r="33" spans="1:31" ht="20.100000000000001" customHeight="1">
      <c r="A33" s="102"/>
      <c r="B33" s="426"/>
      <c r="C33" s="426"/>
      <c r="D33" s="426"/>
      <c r="E33" s="426"/>
      <c r="F33" s="426"/>
      <c r="G33" s="158">
        <f>SUM(H33,I33,J33,K33)</f>
        <v>0</v>
      </c>
      <c r="H33" s="113"/>
      <c r="I33" s="113"/>
      <c r="J33" s="113"/>
      <c r="K33" s="113"/>
      <c r="L33" s="158">
        <f>SUM(M33,N33,O33,P33)</f>
        <v>0</v>
      </c>
      <c r="M33" s="113"/>
      <c r="N33" s="113"/>
      <c r="O33" s="113"/>
      <c r="P33" s="113"/>
      <c r="Q33" s="158">
        <f>SUM(R33,S33,T33,U33)</f>
        <v>0</v>
      </c>
      <c r="R33" s="113"/>
      <c r="S33" s="113"/>
      <c r="T33" s="113"/>
      <c r="U33" s="113"/>
      <c r="V33" s="158">
        <f>SUM(W33,X33,Y33,Z33)</f>
        <v>0</v>
      </c>
      <c r="W33" s="113"/>
      <c r="X33" s="113"/>
      <c r="Y33" s="113"/>
      <c r="Z33" s="113"/>
      <c r="AA33" s="158">
        <f>SUM(AB33,AC33,AD33,AE33)</f>
        <v>0</v>
      </c>
      <c r="AB33" s="113">
        <f t="shared" si="0"/>
        <v>0</v>
      </c>
      <c r="AC33" s="113">
        <f t="shared" si="0"/>
        <v>0</v>
      </c>
      <c r="AD33" s="113">
        <f t="shared" si="0"/>
        <v>0</v>
      </c>
      <c r="AE33" s="113">
        <f t="shared" si="0"/>
        <v>0</v>
      </c>
    </row>
    <row r="34" spans="1:31" ht="20.100000000000001" customHeight="1">
      <c r="A34" s="102"/>
      <c r="B34" s="426"/>
      <c r="C34" s="426"/>
      <c r="D34" s="426"/>
      <c r="E34" s="426"/>
      <c r="F34" s="426"/>
      <c r="G34" s="158">
        <f>SUM(H34,I34,J34,K34)</f>
        <v>0</v>
      </c>
      <c r="H34" s="113"/>
      <c r="I34" s="113"/>
      <c r="J34" s="113"/>
      <c r="K34" s="113"/>
      <c r="L34" s="158">
        <f>SUM(M34,N34,O34,P34)</f>
        <v>0</v>
      </c>
      <c r="M34" s="113"/>
      <c r="N34" s="113"/>
      <c r="O34" s="113"/>
      <c r="P34" s="113"/>
      <c r="Q34" s="158">
        <f>SUM(R34,S34,T34,U34)</f>
        <v>0</v>
      </c>
      <c r="R34" s="113"/>
      <c r="S34" s="113"/>
      <c r="T34" s="113"/>
      <c r="U34" s="113"/>
      <c r="V34" s="158">
        <f>SUM(W34,X34,Y34,Z34)</f>
        <v>0</v>
      </c>
      <c r="W34" s="113"/>
      <c r="X34" s="113"/>
      <c r="Y34" s="113"/>
      <c r="Z34" s="113"/>
      <c r="AA34" s="158">
        <f>SUM(AB34,AC34,AD34,AE34)</f>
        <v>0</v>
      </c>
      <c r="AB34" s="113">
        <f t="shared" si="0"/>
        <v>0</v>
      </c>
      <c r="AC34" s="113">
        <f t="shared" si="0"/>
        <v>0</v>
      </c>
      <c r="AD34" s="113">
        <f t="shared" si="0"/>
        <v>0</v>
      </c>
      <c r="AE34" s="113">
        <f t="shared" si="0"/>
        <v>0</v>
      </c>
    </row>
    <row r="35" spans="1:31" ht="20.100000000000001" customHeight="1">
      <c r="A35" s="102"/>
      <c r="B35" s="426"/>
      <c r="C35" s="426"/>
      <c r="D35" s="426"/>
      <c r="E35" s="426"/>
      <c r="F35" s="426"/>
      <c r="G35" s="158">
        <f>SUM(H35,I35,J35,K35)</f>
        <v>0</v>
      </c>
      <c r="H35" s="113"/>
      <c r="I35" s="113"/>
      <c r="J35" s="113"/>
      <c r="K35" s="113"/>
      <c r="L35" s="158">
        <f>SUM(M35,N35,O35,P35)</f>
        <v>0</v>
      </c>
      <c r="M35" s="113"/>
      <c r="N35" s="113"/>
      <c r="O35" s="113"/>
      <c r="P35" s="113"/>
      <c r="Q35" s="158">
        <f>SUM(R35,S35,T35,U35)</f>
        <v>0</v>
      </c>
      <c r="R35" s="113"/>
      <c r="S35" s="113"/>
      <c r="T35" s="113"/>
      <c r="U35" s="113"/>
      <c r="V35" s="158">
        <f>SUM(W35,X35,Y35,Z35)</f>
        <v>0</v>
      </c>
      <c r="W35" s="113"/>
      <c r="X35" s="113"/>
      <c r="Y35" s="113"/>
      <c r="Z35" s="113"/>
      <c r="AA35" s="158">
        <f>SUM(AB35,AC35,AD35,AE35)</f>
        <v>0</v>
      </c>
      <c r="AB35" s="113">
        <f t="shared" si="0"/>
        <v>0</v>
      </c>
      <c r="AC35" s="113">
        <f t="shared" si="0"/>
        <v>0</v>
      </c>
      <c r="AD35" s="113">
        <f t="shared" si="0"/>
        <v>0</v>
      </c>
      <c r="AE35" s="113">
        <f t="shared" si="0"/>
        <v>0</v>
      </c>
    </row>
    <row r="36" spans="1:31" ht="20.100000000000001" customHeight="1">
      <c r="A36" s="429" t="s">
        <v>58</v>
      </c>
      <c r="B36" s="430"/>
      <c r="C36" s="430"/>
      <c r="D36" s="430"/>
      <c r="E36" s="430"/>
      <c r="F36" s="431"/>
      <c r="G36" s="157">
        <f t="shared" ref="G36:AE36" si="1">SUM(G32:G35)</f>
        <v>0</v>
      </c>
      <c r="H36" s="157">
        <f t="shared" si="1"/>
        <v>0</v>
      </c>
      <c r="I36" s="157">
        <f t="shared" si="1"/>
        <v>0</v>
      </c>
      <c r="J36" s="157">
        <f t="shared" si="1"/>
        <v>0</v>
      </c>
      <c r="K36" s="157">
        <f t="shared" si="1"/>
        <v>0</v>
      </c>
      <c r="L36" s="157">
        <f t="shared" si="1"/>
        <v>0</v>
      </c>
      <c r="M36" s="157">
        <f t="shared" si="1"/>
        <v>0</v>
      </c>
      <c r="N36" s="157">
        <f t="shared" si="1"/>
        <v>0</v>
      </c>
      <c r="O36" s="157">
        <f t="shared" si="1"/>
        <v>0</v>
      </c>
      <c r="P36" s="157">
        <f t="shared" si="1"/>
        <v>0</v>
      </c>
      <c r="Q36" s="157">
        <f t="shared" si="1"/>
        <v>0</v>
      </c>
      <c r="R36" s="157">
        <f t="shared" si="1"/>
        <v>0</v>
      </c>
      <c r="S36" s="157">
        <f t="shared" si="1"/>
        <v>0</v>
      </c>
      <c r="T36" s="157">
        <f t="shared" si="1"/>
        <v>0</v>
      </c>
      <c r="U36" s="157">
        <f t="shared" si="1"/>
        <v>0</v>
      </c>
      <c r="V36" s="157">
        <f t="shared" si="1"/>
        <v>0</v>
      </c>
      <c r="W36" s="157">
        <f t="shared" si="1"/>
        <v>0</v>
      </c>
      <c r="X36" s="157">
        <f t="shared" si="1"/>
        <v>0</v>
      </c>
      <c r="Y36" s="157">
        <f t="shared" si="1"/>
        <v>0</v>
      </c>
      <c r="Z36" s="157">
        <f t="shared" si="1"/>
        <v>0</v>
      </c>
      <c r="AA36" s="157">
        <f t="shared" si="1"/>
        <v>0</v>
      </c>
      <c r="AB36" s="157">
        <f t="shared" si="1"/>
        <v>0</v>
      </c>
      <c r="AC36" s="157">
        <f t="shared" si="1"/>
        <v>0</v>
      </c>
      <c r="AD36" s="157">
        <f t="shared" si="1"/>
        <v>0</v>
      </c>
      <c r="AE36" s="157">
        <f t="shared" si="1"/>
        <v>0</v>
      </c>
    </row>
    <row r="37" spans="1:31" ht="20.100000000000001" customHeight="1">
      <c r="A37" s="382" t="s">
        <v>59</v>
      </c>
      <c r="B37" s="292"/>
      <c r="C37" s="292"/>
      <c r="D37" s="292"/>
      <c r="E37" s="292"/>
      <c r="F37" s="383"/>
      <c r="G37" s="159" t="e">
        <f>G36/AA36*100</f>
        <v>#DIV/0!</v>
      </c>
      <c r="H37" s="118"/>
      <c r="I37" s="118"/>
      <c r="J37" s="118"/>
      <c r="K37" s="118"/>
      <c r="L37" s="159" t="e">
        <f>L36/AA36*100</f>
        <v>#DIV/0!</v>
      </c>
      <c r="M37" s="118"/>
      <c r="N37" s="118"/>
      <c r="O37" s="118"/>
      <c r="P37" s="118"/>
      <c r="Q37" s="159" t="e">
        <f>Q36/AA36*100</f>
        <v>#DIV/0!</v>
      </c>
      <c r="R37" s="118"/>
      <c r="S37" s="118"/>
      <c r="T37" s="118"/>
      <c r="U37" s="118"/>
      <c r="V37" s="159" t="e">
        <f>V36/AA36*100</f>
        <v>#DIV/0!</v>
      </c>
      <c r="W37" s="7"/>
      <c r="X37" s="7"/>
      <c r="Y37" s="7"/>
      <c r="Z37" s="7"/>
      <c r="AA37" s="159" t="e">
        <f>SUM(G37,L37,Q37,V37)</f>
        <v>#DIV/0!</v>
      </c>
      <c r="AB37" s="7"/>
      <c r="AC37" s="7"/>
      <c r="AD37" s="7"/>
      <c r="AE37" s="7"/>
    </row>
    <row r="38" spans="1:31" ht="20.100000000000001" customHeight="1">
      <c r="A38" s="59"/>
      <c r="B38" s="59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59"/>
      <c r="T38" s="59"/>
      <c r="U38" s="59"/>
      <c r="V38" s="59"/>
      <c r="W38" s="101"/>
      <c r="X38" s="59"/>
      <c r="Y38" s="59"/>
      <c r="Z38" s="59"/>
      <c r="AA38" s="59"/>
    </row>
    <row r="39" spans="1:31" ht="20.100000000000001" customHeight="1">
      <c r="A39" s="18"/>
      <c r="B39" s="18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</row>
    <row r="40" spans="1:31" s="43" customFormat="1" ht="20.100000000000001" customHeight="1">
      <c r="B40" s="43" t="s">
        <v>189</v>
      </c>
    </row>
    <row r="41" spans="1:31" s="83" customFormat="1" ht="20.100000000000001" customHeight="1">
      <c r="A41" s="2"/>
      <c r="B41" s="2"/>
      <c r="C41" s="2"/>
      <c r="D41" s="2"/>
      <c r="E41" s="2"/>
      <c r="F41" s="2"/>
      <c r="G41" s="2"/>
      <c r="H41" s="2"/>
      <c r="I41" s="2"/>
      <c r="K41" s="2"/>
      <c r="AE41" s="82" t="s">
        <v>386</v>
      </c>
    </row>
    <row r="42" spans="1:31" s="84" customFormat="1" ht="34.5" customHeight="1">
      <c r="A42" s="306" t="s">
        <v>54</v>
      </c>
      <c r="B42" s="307" t="s">
        <v>211</v>
      </c>
      <c r="C42" s="307" t="s">
        <v>225</v>
      </c>
      <c r="D42" s="307"/>
      <c r="E42" s="307" t="s">
        <v>171</v>
      </c>
      <c r="F42" s="307"/>
      <c r="G42" s="307" t="s">
        <v>172</v>
      </c>
      <c r="H42" s="307"/>
      <c r="I42" s="307" t="s">
        <v>207</v>
      </c>
      <c r="J42" s="307"/>
      <c r="K42" s="307" t="s">
        <v>131</v>
      </c>
      <c r="L42" s="307"/>
      <c r="M42" s="307"/>
      <c r="N42" s="307"/>
      <c r="O42" s="307"/>
      <c r="P42" s="307"/>
      <c r="Q42" s="307"/>
      <c r="R42" s="307"/>
      <c r="S42" s="307"/>
      <c r="T42" s="307"/>
      <c r="U42" s="307" t="s">
        <v>226</v>
      </c>
      <c r="V42" s="307"/>
      <c r="W42" s="307"/>
      <c r="X42" s="307"/>
      <c r="Y42" s="307"/>
      <c r="Z42" s="307" t="s">
        <v>328</v>
      </c>
      <c r="AA42" s="307"/>
      <c r="AB42" s="307"/>
      <c r="AC42" s="307"/>
      <c r="AD42" s="307"/>
      <c r="AE42" s="307"/>
    </row>
    <row r="43" spans="1:31" s="84" customFormat="1" ht="63.75" customHeight="1">
      <c r="A43" s="306"/>
      <c r="B43" s="307"/>
      <c r="C43" s="307"/>
      <c r="D43" s="307"/>
      <c r="E43" s="307"/>
      <c r="F43" s="307"/>
      <c r="G43" s="307"/>
      <c r="H43" s="307"/>
      <c r="I43" s="307"/>
      <c r="J43" s="307"/>
      <c r="K43" s="307" t="s">
        <v>236</v>
      </c>
      <c r="L43" s="307"/>
      <c r="M43" s="307" t="s">
        <v>237</v>
      </c>
      <c r="N43" s="307"/>
      <c r="O43" s="307" t="s">
        <v>224</v>
      </c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7"/>
      <c r="AE43" s="307"/>
    </row>
    <row r="44" spans="1:31" s="85" customFormat="1" ht="82.5" customHeight="1">
      <c r="A44" s="306"/>
      <c r="B44" s="307"/>
      <c r="C44" s="307"/>
      <c r="D44" s="307"/>
      <c r="E44" s="307"/>
      <c r="F44" s="307"/>
      <c r="G44" s="307"/>
      <c r="H44" s="307"/>
      <c r="I44" s="307"/>
      <c r="J44" s="307"/>
      <c r="K44" s="307"/>
      <c r="L44" s="307"/>
      <c r="M44" s="307"/>
      <c r="N44" s="307"/>
      <c r="O44" s="307" t="s">
        <v>208</v>
      </c>
      <c r="P44" s="307"/>
      <c r="Q44" s="307" t="s">
        <v>209</v>
      </c>
      <c r="R44" s="307"/>
      <c r="S44" s="307" t="s">
        <v>210</v>
      </c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7"/>
      <c r="AE44" s="307"/>
    </row>
    <row r="45" spans="1:31" s="84" customFormat="1" ht="18" customHeight="1">
      <c r="A45" s="6">
        <v>1</v>
      </c>
      <c r="B45" s="7">
        <v>2</v>
      </c>
      <c r="C45" s="307">
        <v>3</v>
      </c>
      <c r="D45" s="307"/>
      <c r="E45" s="307">
        <v>4</v>
      </c>
      <c r="F45" s="307"/>
      <c r="G45" s="307">
        <v>5</v>
      </c>
      <c r="H45" s="307"/>
      <c r="I45" s="307">
        <v>6</v>
      </c>
      <c r="J45" s="307"/>
      <c r="K45" s="323">
        <v>7</v>
      </c>
      <c r="L45" s="325"/>
      <c r="M45" s="323">
        <v>8</v>
      </c>
      <c r="N45" s="325"/>
      <c r="O45" s="307">
        <v>9</v>
      </c>
      <c r="P45" s="307"/>
      <c r="Q45" s="306">
        <v>10</v>
      </c>
      <c r="R45" s="306"/>
      <c r="S45" s="307">
        <v>11</v>
      </c>
      <c r="T45" s="307"/>
      <c r="U45" s="307">
        <v>12</v>
      </c>
      <c r="V45" s="307"/>
      <c r="W45" s="307"/>
      <c r="X45" s="307"/>
      <c r="Y45" s="307"/>
      <c r="Z45" s="307">
        <v>13</v>
      </c>
      <c r="AA45" s="307"/>
      <c r="AB45" s="307"/>
      <c r="AC45" s="307"/>
      <c r="AD45" s="307"/>
      <c r="AE45" s="307"/>
    </row>
    <row r="46" spans="1:31" s="84" customFormat="1" ht="20.100000000000001" customHeight="1">
      <c r="A46" s="102"/>
      <c r="B46" s="105"/>
      <c r="C46" s="375"/>
      <c r="D46" s="375"/>
      <c r="E46" s="364"/>
      <c r="F46" s="364"/>
      <c r="G46" s="364"/>
      <c r="H46" s="364"/>
      <c r="I46" s="364"/>
      <c r="J46" s="364"/>
      <c r="K46" s="361"/>
      <c r="L46" s="363"/>
      <c r="M46" s="427">
        <f t="shared" ref="M46:M52" si="2">SUM(O46,Q46,S46)</f>
        <v>0</v>
      </c>
      <c r="N46" s="428"/>
      <c r="O46" s="364"/>
      <c r="P46" s="364"/>
      <c r="Q46" s="364"/>
      <c r="R46" s="364"/>
      <c r="S46" s="364"/>
      <c r="T46" s="364"/>
      <c r="U46" s="397"/>
      <c r="V46" s="397"/>
      <c r="W46" s="397"/>
      <c r="X46" s="397"/>
      <c r="Y46" s="397"/>
      <c r="Z46" s="426"/>
      <c r="AA46" s="426"/>
      <c r="AB46" s="426"/>
      <c r="AC46" s="426"/>
      <c r="AD46" s="426"/>
      <c r="AE46" s="426"/>
    </row>
    <row r="47" spans="1:31" s="84" customFormat="1" ht="20.100000000000001" customHeight="1">
      <c r="A47" s="102"/>
      <c r="B47" s="105"/>
      <c r="C47" s="375"/>
      <c r="D47" s="375"/>
      <c r="E47" s="364"/>
      <c r="F47" s="364"/>
      <c r="G47" s="364"/>
      <c r="H47" s="364"/>
      <c r="I47" s="364"/>
      <c r="J47" s="364"/>
      <c r="K47" s="361"/>
      <c r="L47" s="363"/>
      <c r="M47" s="427">
        <f t="shared" si="2"/>
        <v>0</v>
      </c>
      <c r="N47" s="428"/>
      <c r="O47" s="364"/>
      <c r="P47" s="364"/>
      <c r="Q47" s="364"/>
      <c r="R47" s="364"/>
      <c r="S47" s="364"/>
      <c r="T47" s="364"/>
      <c r="U47" s="397"/>
      <c r="V47" s="397"/>
      <c r="W47" s="397"/>
      <c r="X47" s="397"/>
      <c r="Y47" s="397"/>
      <c r="Z47" s="426"/>
      <c r="AA47" s="426"/>
      <c r="AB47" s="426"/>
      <c r="AC47" s="426"/>
      <c r="AD47" s="426"/>
      <c r="AE47" s="426"/>
    </row>
    <row r="48" spans="1:31" s="84" customFormat="1" ht="20.100000000000001" customHeight="1">
      <c r="A48" s="102"/>
      <c r="B48" s="105"/>
      <c r="C48" s="375"/>
      <c r="D48" s="375"/>
      <c r="E48" s="364"/>
      <c r="F48" s="364"/>
      <c r="G48" s="364"/>
      <c r="H48" s="364"/>
      <c r="I48" s="364"/>
      <c r="J48" s="364"/>
      <c r="K48" s="361"/>
      <c r="L48" s="363"/>
      <c r="M48" s="427">
        <f t="shared" si="2"/>
        <v>0</v>
      </c>
      <c r="N48" s="428"/>
      <c r="O48" s="364"/>
      <c r="P48" s="364"/>
      <c r="Q48" s="364"/>
      <c r="R48" s="364"/>
      <c r="S48" s="364"/>
      <c r="T48" s="364"/>
      <c r="U48" s="397"/>
      <c r="V48" s="397"/>
      <c r="W48" s="397"/>
      <c r="X48" s="397"/>
      <c r="Y48" s="397"/>
      <c r="Z48" s="426"/>
      <c r="AA48" s="426"/>
      <c r="AB48" s="426"/>
      <c r="AC48" s="426"/>
      <c r="AD48" s="426"/>
      <c r="AE48" s="426"/>
    </row>
    <row r="49" spans="1:31" s="84" customFormat="1" ht="20.100000000000001" customHeight="1">
      <c r="A49" s="102"/>
      <c r="B49" s="105"/>
      <c r="C49" s="375"/>
      <c r="D49" s="375"/>
      <c r="E49" s="364"/>
      <c r="F49" s="364"/>
      <c r="G49" s="364"/>
      <c r="H49" s="364"/>
      <c r="I49" s="364"/>
      <c r="J49" s="364"/>
      <c r="K49" s="361"/>
      <c r="L49" s="363"/>
      <c r="M49" s="427">
        <f t="shared" si="2"/>
        <v>0</v>
      </c>
      <c r="N49" s="428"/>
      <c r="O49" s="364"/>
      <c r="P49" s="364"/>
      <c r="Q49" s="364"/>
      <c r="R49" s="364"/>
      <c r="S49" s="364"/>
      <c r="T49" s="364"/>
      <c r="U49" s="397"/>
      <c r="V49" s="397"/>
      <c r="W49" s="397"/>
      <c r="X49" s="397"/>
      <c r="Y49" s="397"/>
      <c r="Z49" s="426"/>
      <c r="AA49" s="426"/>
      <c r="AB49" s="426"/>
      <c r="AC49" s="426"/>
      <c r="AD49" s="426"/>
      <c r="AE49" s="426"/>
    </row>
    <row r="50" spans="1:31" s="84" customFormat="1" ht="20.100000000000001" customHeight="1">
      <c r="A50" s="102"/>
      <c r="B50" s="105"/>
      <c r="C50" s="375"/>
      <c r="D50" s="375"/>
      <c r="E50" s="364"/>
      <c r="F50" s="364"/>
      <c r="G50" s="364"/>
      <c r="H50" s="364"/>
      <c r="I50" s="364"/>
      <c r="J50" s="364"/>
      <c r="K50" s="361"/>
      <c r="L50" s="363"/>
      <c r="M50" s="427">
        <f t="shared" si="2"/>
        <v>0</v>
      </c>
      <c r="N50" s="428"/>
      <c r="O50" s="364"/>
      <c r="P50" s="364"/>
      <c r="Q50" s="364"/>
      <c r="R50" s="364"/>
      <c r="S50" s="364"/>
      <c r="T50" s="364"/>
      <c r="U50" s="397"/>
      <c r="V50" s="397"/>
      <c r="W50" s="397"/>
      <c r="X50" s="397"/>
      <c r="Y50" s="397"/>
      <c r="Z50" s="426"/>
      <c r="AA50" s="426"/>
      <c r="AB50" s="426"/>
      <c r="AC50" s="426"/>
      <c r="AD50" s="426"/>
      <c r="AE50" s="426"/>
    </row>
    <row r="51" spans="1:31" s="84" customFormat="1" ht="20.100000000000001" customHeight="1">
      <c r="A51" s="102"/>
      <c r="B51" s="105"/>
      <c r="C51" s="375"/>
      <c r="D51" s="375"/>
      <c r="E51" s="364"/>
      <c r="F51" s="364"/>
      <c r="G51" s="364"/>
      <c r="H51" s="364"/>
      <c r="I51" s="364"/>
      <c r="J51" s="364"/>
      <c r="K51" s="361"/>
      <c r="L51" s="363"/>
      <c r="M51" s="427">
        <f t="shared" si="2"/>
        <v>0</v>
      </c>
      <c r="N51" s="428"/>
      <c r="O51" s="364"/>
      <c r="P51" s="364"/>
      <c r="Q51" s="364"/>
      <c r="R51" s="364"/>
      <c r="S51" s="364"/>
      <c r="T51" s="364"/>
      <c r="U51" s="397"/>
      <c r="V51" s="397"/>
      <c r="W51" s="397"/>
      <c r="X51" s="397"/>
      <c r="Y51" s="397"/>
      <c r="Z51" s="426"/>
      <c r="AA51" s="426"/>
      <c r="AB51" s="426"/>
      <c r="AC51" s="426"/>
      <c r="AD51" s="426"/>
      <c r="AE51" s="426"/>
    </row>
    <row r="52" spans="1:31" s="84" customFormat="1" ht="20.100000000000001" customHeight="1">
      <c r="A52" s="102"/>
      <c r="B52" s="105"/>
      <c r="C52" s="375"/>
      <c r="D52" s="375"/>
      <c r="E52" s="364"/>
      <c r="F52" s="364"/>
      <c r="G52" s="364"/>
      <c r="H52" s="364"/>
      <c r="I52" s="364"/>
      <c r="J52" s="364"/>
      <c r="K52" s="361"/>
      <c r="L52" s="363"/>
      <c r="M52" s="427">
        <f t="shared" si="2"/>
        <v>0</v>
      </c>
      <c r="N52" s="428"/>
      <c r="O52" s="364"/>
      <c r="P52" s="364"/>
      <c r="Q52" s="364"/>
      <c r="R52" s="364"/>
      <c r="S52" s="364"/>
      <c r="T52" s="364"/>
      <c r="U52" s="397"/>
      <c r="V52" s="397"/>
      <c r="W52" s="397"/>
      <c r="X52" s="397"/>
      <c r="Y52" s="397"/>
      <c r="Z52" s="426"/>
      <c r="AA52" s="426"/>
      <c r="AB52" s="426"/>
      <c r="AC52" s="426"/>
      <c r="AD52" s="426"/>
      <c r="AE52" s="426"/>
    </row>
    <row r="53" spans="1:31" s="84" customFormat="1" ht="20.100000000000001" customHeight="1">
      <c r="A53" s="331" t="s">
        <v>58</v>
      </c>
      <c r="B53" s="296"/>
      <c r="C53" s="296"/>
      <c r="D53" s="332"/>
      <c r="E53" s="365">
        <f>SUM(E46:E52)</f>
        <v>0</v>
      </c>
      <c r="F53" s="365"/>
      <c r="G53" s="365">
        <f>SUM(G46:G52)</f>
        <v>0</v>
      </c>
      <c r="H53" s="365"/>
      <c r="I53" s="365">
        <f>SUM(I46:I52)</f>
        <v>0</v>
      </c>
      <c r="J53" s="365"/>
      <c r="K53" s="365">
        <f>SUM(K46:K52)</f>
        <v>0</v>
      </c>
      <c r="L53" s="365"/>
      <c r="M53" s="365">
        <f>SUM(M46:M52)</f>
        <v>0</v>
      </c>
      <c r="N53" s="365"/>
      <c r="O53" s="365">
        <f>SUM(O46:O52)</f>
        <v>0</v>
      </c>
      <c r="P53" s="365"/>
      <c r="Q53" s="365">
        <f>SUM(Q46:Q52)</f>
        <v>0</v>
      </c>
      <c r="R53" s="365"/>
      <c r="S53" s="365">
        <f>SUM(S46:S52)</f>
        <v>0</v>
      </c>
      <c r="T53" s="365"/>
      <c r="U53" s="399"/>
      <c r="V53" s="399"/>
      <c r="W53" s="399"/>
      <c r="X53" s="399"/>
      <c r="Y53" s="399"/>
      <c r="Z53" s="400"/>
      <c r="AA53" s="400"/>
      <c r="AB53" s="400"/>
      <c r="AC53" s="400"/>
      <c r="AD53" s="400"/>
      <c r="AE53" s="400"/>
    </row>
    <row r="54" spans="1:31" ht="20.100000000000001" customHeight="1">
      <c r="A54" s="18"/>
      <c r="B54" s="18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</row>
    <row r="55" spans="1:31" ht="20.100000000000001" customHeight="1">
      <c r="A55" s="18"/>
      <c r="B55" s="18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pans="1:31" s="4" customFormat="1" ht="20.100000000000001" customHeight="1">
      <c r="C56" s="43"/>
      <c r="D56" s="43"/>
      <c r="E56" s="43"/>
      <c r="F56" s="43"/>
      <c r="G56" s="43"/>
      <c r="H56" s="43"/>
      <c r="I56" s="43"/>
      <c r="J56" s="43"/>
      <c r="K56" s="43"/>
    </row>
    <row r="57" spans="1:31" s="34" customFormat="1">
      <c r="A57" s="381" t="s">
        <v>460</v>
      </c>
      <c r="B57" s="423"/>
      <c r="C57" s="314" t="s">
        <v>110</v>
      </c>
      <c r="D57" s="315"/>
      <c r="E57" s="315"/>
      <c r="F57" s="315"/>
      <c r="G57" s="14"/>
      <c r="H57" s="317" t="s">
        <v>454</v>
      </c>
      <c r="I57" s="317"/>
      <c r="J57" s="317"/>
    </row>
    <row r="58" spans="1:31" s="34" customFormat="1">
      <c r="A58" s="258"/>
      <c r="B58" s="291" t="s">
        <v>84</v>
      </c>
      <c r="C58" s="295" t="s">
        <v>85</v>
      </c>
      <c r="D58" s="295"/>
      <c r="E58" s="295"/>
      <c r="F58" s="295"/>
      <c r="G58" s="263"/>
      <c r="H58" s="309" t="s">
        <v>402</v>
      </c>
      <c r="I58" s="309"/>
      <c r="J58" s="309"/>
    </row>
    <row r="59" spans="1:31" ht="20.100000000000001" customHeight="1">
      <c r="B59" s="39"/>
      <c r="C59" s="39"/>
      <c r="D59" s="39"/>
      <c r="E59" s="39"/>
      <c r="F59" s="39"/>
      <c r="G59" s="39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39"/>
      <c r="U59" s="39"/>
    </row>
    <row r="60" spans="1:31" ht="20.100000000000001" customHeight="1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</row>
    <row r="61" spans="1:31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</row>
    <row r="62" spans="1:31">
      <c r="B62" s="40"/>
    </row>
    <row r="65" spans="2:2" ht="19.5">
      <c r="B65" s="41"/>
    </row>
    <row r="66" spans="2:2" ht="19.5">
      <c r="B66" s="41"/>
    </row>
    <row r="67" spans="2:2" ht="19.5">
      <c r="B67" s="41"/>
    </row>
    <row r="68" spans="2:2" ht="19.5">
      <c r="B68" s="41"/>
    </row>
    <row r="69" spans="2:2" ht="19.5">
      <c r="B69" s="41"/>
    </row>
    <row r="70" spans="2:2" ht="19.5">
      <c r="B70" s="41"/>
    </row>
    <row r="71" spans="2:2" ht="19.5">
      <c r="B71" s="41"/>
    </row>
  </sheetData>
  <mergeCells count="253">
    <mergeCell ref="AC10:AE10"/>
    <mergeCell ref="AC11:AE11"/>
    <mergeCell ref="G18:M18"/>
    <mergeCell ref="N15:P17"/>
    <mergeCell ref="R29:U29"/>
    <mergeCell ref="V11:Y11"/>
    <mergeCell ref="W23:Y23"/>
    <mergeCell ref="V5:Y5"/>
    <mergeCell ref="V6:Y6"/>
    <mergeCell ref="V7:Y7"/>
    <mergeCell ref="V8:Y8"/>
    <mergeCell ref="AC4:AE5"/>
    <mergeCell ref="Z6:AB6"/>
    <mergeCell ref="Z4:AB5"/>
    <mergeCell ref="AC9:AE9"/>
    <mergeCell ref="R6:U6"/>
    <mergeCell ref="N5:Q5"/>
    <mergeCell ref="N6:Q6"/>
    <mergeCell ref="N7:Q7"/>
    <mergeCell ref="AC6:AE6"/>
    <mergeCell ref="AC8:AE8"/>
    <mergeCell ref="Z8:AB8"/>
    <mergeCell ref="Z7:AB7"/>
    <mergeCell ref="AC7:AE7"/>
    <mergeCell ref="W29:Z29"/>
    <mergeCell ref="AA28:AE28"/>
    <mergeCell ref="V28:Z28"/>
    <mergeCell ref="Q28:U28"/>
    <mergeCell ref="Z47:AE47"/>
    <mergeCell ref="U42:Y44"/>
    <mergeCell ref="U45:Y45"/>
    <mergeCell ref="U46:Y46"/>
    <mergeCell ref="G48:H48"/>
    <mergeCell ref="AA29:AA30"/>
    <mergeCell ref="V29:V30"/>
    <mergeCell ref="Q29:Q30"/>
    <mergeCell ref="Z42:AE44"/>
    <mergeCell ref="G28:K28"/>
    <mergeCell ref="G29:G30"/>
    <mergeCell ref="M29:P29"/>
    <mergeCell ref="L28:P28"/>
    <mergeCell ref="L29:L30"/>
    <mergeCell ref="G47:H47"/>
    <mergeCell ref="S53:T53"/>
    <mergeCell ref="Z48:AE48"/>
    <mergeCell ref="E53:F53"/>
    <mergeCell ref="G53:H53"/>
    <mergeCell ref="I52:J52"/>
    <mergeCell ref="M53:N53"/>
    <mergeCell ref="O53:P53"/>
    <mergeCell ref="U47:Y47"/>
    <mergeCell ref="AB29:AE29"/>
    <mergeCell ref="M51:N51"/>
    <mergeCell ref="O51:P51"/>
    <mergeCell ref="Q51:R51"/>
    <mergeCell ref="Q45:R45"/>
    <mergeCell ref="M50:N50"/>
    <mergeCell ref="O50:P50"/>
    <mergeCell ref="Q50:R50"/>
    <mergeCell ref="Q48:R48"/>
    <mergeCell ref="Z45:AE45"/>
    <mergeCell ref="Z46:AE46"/>
    <mergeCell ref="I47:J47"/>
    <mergeCell ref="I49:J49"/>
    <mergeCell ref="E51:F51"/>
    <mergeCell ref="E49:F49"/>
    <mergeCell ref="G49:H49"/>
    <mergeCell ref="Q49:R49"/>
    <mergeCell ref="C49:D49"/>
    <mergeCell ref="M45:N45"/>
    <mergeCell ref="I53:J53"/>
    <mergeCell ref="K52:L52"/>
    <mergeCell ref="K51:L51"/>
    <mergeCell ref="I51:J51"/>
    <mergeCell ref="C50:D50"/>
    <mergeCell ref="E50:F50"/>
    <mergeCell ref="G50:H50"/>
    <mergeCell ref="I50:J50"/>
    <mergeCell ref="K50:L50"/>
    <mergeCell ref="G51:H51"/>
    <mergeCell ref="E45:F45"/>
    <mergeCell ref="C46:D46"/>
    <mergeCell ref="E46:F46"/>
    <mergeCell ref="C45:D45"/>
    <mergeCell ref="G45:H45"/>
    <mergeCell ref="G46:H46"/>
    <mergeCell ref="Q53:R53"/>
    <mergeCell ref="K53:L53"/>
    <mergeCell ref="C48:D48"/>
    <mergeCell ref="C47:D47"/>
    <mergeCell ref="E47:F47"/>
    <mergeCell ref="R11:U11"/>
    <mergeCell ref="V9:Y9"/>
    <mergeCell ref="V10:Y10"/>
    <mergeCell ref="R9:U9"/>
    <mergeCell ref="R8:U8"/>
    <mergeCell ref="N10:Q10"/>
    <mergeCell ref="G15:M17"/>
    <mergeCell ref="A4:A5"/>
    <mergeCell ref="B4:B5"/>
    <mergeCell ref="C4:F5"/>
    <mergeCell ref="N9:Q9"/>
    <mergeCell ref="G8:M8"/>
    <mergeCell ref="G9:M9"/>
    <mergeCell ref="N8:Q8"/>
    <mergeCell ref="C9:F9"/>
    <mergeCell ref="C6:F6"/>
    <mergeCell ref="N4:Y4"/>
    <mergeCell ref="C8:F8"/>
    <mergeCell ref="R5:U5"/>
    <mergeCell ref="G4:M5"/>
    <mergeCell ref="G6:M6"/>
    <mergeCell ref="G7:M7"/>
    <mergeCell ref="R7:U7"/>
    <mergeCell ref="C7:F7"/>
    <mergeCell ref="C10:F10"/>
    <mergeCell ref="G10:M10"/>
    <mergeCell ref="A11:M11"/>
    <mergeCell ref="Z9:AB9"/>
    <mergeCell ref="Z10:AB10"/>
    <mergeCell ref="Z11:AB11"/>
    <mergeCell ref="N11:Q11"/>
    <mergeCell ref="R10:U10"/>
    <mergeCell ref="Q22:S22"/>
    <mergeCell ref="A15:A17"/>
    <mergeCell ref="B15:B17"/>
    <mergeCell ref="C15:F17"/>
    <mergeCell ref="Z19:AB19"/>
    <mergeCell ref="Z20:AB20"/>
    <mergeCell ref="Q15:Y15"/>
    <mergeCell ref="W16:Y17"/>
    <mergeCell ref="W18:Y18"/>
    <mergeCell ref="Q16:S17"/>
    <mergeCell ref="T16:V17"/>
    <mergeCell ref="T18:V18"/>
    <mergeCell ref="T19:V19"/>
    <mergeCell ref="T21:V21"/>
    <mergeCell ref="Z15:AB17"/>
    <mergeCell ref="Z18:AB18"/>
    <mergeCell ref="Q23:S23"/>
    <mergeCell ref="C18:F18"/>
    <mergeCell ref="N22:P22"/>
    <mergeCell ref="N23:P23"/>
    <mergeCell ref="Q19:S19"/>
    <mergeCell ref="Q20:S20"/>
    <mergeCell ref="C20:F20"/>
    <mergeCell ref="G20:M20"/>
    <mergeCell ref="G22:M22"/>
    <mergeCell ref="G21:M21"/>
    <mergeCell ref="A23:M23"/>
    <mergeCell ref="C22:F22"/>
    <mergeCell ref="C21:F21"/>
    <mergeCell ref="C19:F19"/>
    <mergeCell ref="G19:M19"/>
    <mergeCell ref="Q21:S21"/>
    <mergeCell ref="N19:P19"/>
    <mergeCell ref="N20:P20"/>
    <mergeCell ref="Q18:S18"/>
    <mergeCell ref="N18:P18"/>
    <mergeCell ref="N21:P21"/>
    <mergeCell ref="Q47:R47"/>
    <mergeCell ref="B31:F31"/>
    <mergeCell ref="B32:F32"/>
    <mergeCell ref="H29:K29"/>
    <mergeCell ref="A36:F36"/>
    <mergeCell ref="M43:N44"/>
    <mergeCell ref="B35:F35"/>
    <mergeCell ref="B34:F34"/>
    <mergeCell ref="A42:A44"/>
    <mergeCell ref="B42:B44"/>
    <mergeCell ref="C42:D44"/>
    <mergeCell ref="I42:J44"/>
    <mergeCell ref="K43:L44"/>
    <mergeCell ref="A28:A30"/>
    <mergeCell ref="B28:F30"/>
    <mergeCell ref="E42:F44"/>
    <mergeCell ref="K42:T42"/>
    <mergeCell ref="G42:H44"/>
    <mergeCell ref="Q46:R46"/>
    <mergeCell ref="S47:T47"/>
    <mergeCell ref="B33:F33"/>
    <mergeCell ref="A37:F37"/>
    <mergeCell ref="G52:H52"/>
    <mergeCell ref="O45:P45"/>
    <mergeCell ref="C52:D52"/>
    <mergeCell ref="E52:F52"/>
    <mergeCell ref="M52:N52"/>
    <mergeCell ref="O47:P47"/>
    <mergeCell ref="M47:N47"/>
    <mergeCell ref="M46:N46"/>
    <mergeCell ref="I46:J46"/>
    <mergeCell ref="I45:J45"/>
    <mergeCell ref="K45:L45"/>
    <mergeCell ref="K46:L46"/>
    <mergeCell ref="C51:D51"/>
    <mergeCell ref="K49:L49"/>
    <mergeCell ref="M49:N49"/>
    <mergeCell ref="O48:P48"/>
    <mergeCell ref="O46:P46"/>
    <mergeCell ref="K47:L47"/>
    <mergeCell ref="O49:P49"/>
    <mergeCell ref="I48:J48"/>
    <mergeCell ref="K48:L48"/>
    <mergeCell ref="M48:N48"/>
    <mergeCell ref="E48:F48"/>
    <mergeCell ref="AB1:AE1"/>
    <mergeCell ref="Q52:R52"/>
    <mergeCell ref="S48:T48"/>
    <mergeCell ref="U48:Y48"/>
    <mergeCell ref="S50:T50"/>
    <mergeCell ref="U50:Y50"/>
    <mergeCell ref="S46:T46"/>
    <mergeCell ref="Q44:R44"/>
    <mergeCell ref="Z21:AB21"/>
    <mergeCell ref="Z22:AB22"/>
    <mergeCell ref="Z49:AE49"/>
    <mergeCell ref="S49:T49"/>
    <mergeCell ref="U49:Y49"/>
    <mergeCell ref="S51:T51"/>
    <mergeCell ref="U51:Y51"/>
    <mergeCell ref="Z50:AE50"/>
    <mergeCell ref="Z51:AE51"/>
    <mergeCell ref="S45:T45"/>
    <mergeCell ref="O43:T43"/>
    <mergeCell ref="S44:T44"/>
    <mergeCell ref="O44:P44"/>
    <mergeCell ref="Z52:AE52"/>
    <mergeCell ref="O52:P52"/>
    <mergeCell ref="S52:T52"/>
    <mergeCell ref="U53:Y53"/>
    <mergeCell ref="Z53:AE53"/>
    <mergeCell ref="A53:D53"/>
    <mergeCell ref="C57:F57"/>
    <mergeCell ref="H57:J57"/>
    <mergeCell ref="C58:F58"/>
    <mergeCell ref="H58:J58"/>
    <mergeCell ref="AC23:AE23"/>
    <mergeCell ref="AC15:AE17"/>
    <mergeCell ref="AC18:AE18"/>
    <mergeCell ref="AC19:AE19"/>
    <mergeCell ref="AC20:AE20"/>
    <mergeCell ref="AC21:AE21"/>
    <mergeCell ref="AC22:AE22"/>
    <mergeCell ref="T22:V22"/>
    <mergeCell ref="T23:V23"/>
    <mergeCell ref="W19:Y19"/>
    <mergeCell ref="W20:Y20"/>
    <mergeCell ref="Z23:AB23"/>
    <mergeCell ref="T20:V20"/>
    <mergeCell ref="W21:Y21"/>
    <mergeCell ref="W22:Y22"/>
    <mergeCell ref="A57:B57"/>
    <mergeCell ref="U52:Y52"/>
  </mergeCells>
  <phoneticPr fontId="3" type="noConversion"/>
  <pageMargins left="1.1811023622047245" right="0.39370078740157483" top="0.78740157480314965" bottom="0.78740157480314965" header="0.47244094488188981" footer="0.31496062992125984"/>
  <pageSetup paperSize="9" scale="35" orientation="landscape" verticalDpi="1200" r:id="rId1"/>
  <headerFooter alignWithMargins="0">
    <oddHeader>&amp;C&amp;"Times New Roman,обычный"&amp;14 15&amp;R&amp;"Times New Roman,обычный"&amp;14Продовження додатка 1Таблиця 6</oddHeader>
  </headerFooter>
  <ignoredErrors>
    <ignoredError sqref="H36:AE36 N11 R11:Y11 Q23 T23 W23 E53:T53" formulaRange="1"/>
    <ignoredError sqref="AA37:AE37 G37:Z37 Z7:AE11 Z19:AE2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12</vt:i4>
      </vt:variant>
    </vt:vector>
  </HeadingPairs>
  <TitlesOfParts>
    <vt:vector size="20" baseType="lpstr">
      <vt:lpstr>Осн. фін. пок.</vt:lpstr>
      <vt:lpstr>I. Фін результат</vt:lpstr>
      <vt:lpstr>ІІ. Розр. з бюджетом</vt:lpstr>
      <vt:lpstr>ІІІ. Рух грош. коштів</vt:lpstr>
      <vt:lpstr>IV. Кап. інвестиції</vt:lpstr>
      <vt:lpstr> V. Коефіцієнти</vt:lpstr>
      <vt:lpstr>6.1. Інша інфо_1</vt:lpstr>
      <vt:lpstr>6.2. Інша інфо_2</vt:lpstr>
      <vt:lpstr>' V. Коефіцієнти'!Заголовки_для_друку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'Осн. фін. пок.'!Заголовки_для_друку</vt:lpstr>
      <vt:lpstr>' V. Коефіцієнти'!Область_друку</vt:lpstr>
      <vt:lpstr>'6.1. Інша інфо_1'!Область_друку</vt:lpstr>
      <vt:lpstr>'6.2. Інша інфо_2'!Область_друку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  <vt:lpstr>'Осн. фін. пок.'!Область_друку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бежук</cp:lastModifiedBy>
  <cp:lastPrinted>2021-08-27T09:18:19Z</cp:lastPrinted>
  <dcterms:created xsi:type="dcterms:W3CDTF">2003-03-13T16:00:22Z</dcterms:created>
  <dcterms:modified xsi:type="dcterms:W3CDTF">2021-09-06T07:53:08Z</dcterms:modified>
</cp:coreProperties>
</file>