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5415"/>
  </bookViews>
  <sheets>
    <sheet name="Коломия" sheetId="9" r:id="rId1"/>
  </sheets>
  <definedNames>
    <definedName name="_xlnm.Print_Area" localSheetId="0">Коломия!$A$1:$E$44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9" l="1"/>
  <c r="D31" i="9"/>
  <c r="D24" i="9"/>
  <c r="D9" i="9"/>
  <c r="D36" i="9" l="1"/>
  <c r="E35" i="9" l="1"/>
  <c r="E27" i="9"/>
  <c r="E26" i="9"/>
  <c r="E24" i="9" s="1"/>
  <c r="E23" i="9"/>
  <c r="E22" i="9"/>
  <c r="E19" i="9"/>
  <c r="E18" i="9"/>
  <c r="E16" i="9"/>
  <c r="E15" i="9"/>
  <c r="E12" i="9"/>
  <c r="E11" i="9"/>
  <c r="D21" i="9" l="1"/>
  <c r="E21" i="9"/>
  <c r="D17" i="9"/>
  <c r="E17" i="9" s="1"/>
  <c r="D10" i="9"/>
  <c r="E10" i="9" l="1"/>
  <c r="E9" i="9" s="1"/>
  <c r="E30" i="9" s="1"/>
  <c r="E34" i="9" s="1"/>
  <c r="E31" i="9" s="1"/>
  <c r="D30" i="9"/>
</calcChain>
</file>

<file path=xl/sharedStrings.xml><?xml version="1.0" encoding="utf-8"?>
<sst xmlns="http://schemas.openxmlformats.org/spreadsheetml/2006/main" count="94" uniqueCount="66">
  <si>
    <t>№п/п</t>
  </si>
  <si>
    <t>Показники</t>
  </si>
  <si>
    <t>Одиниця виміру</t>
  </si>
  <si>
    <t>тис.грн. на рік</t>
  </si>
  <si>
    <t>грн./Гкал</t>
  </si>
  <si>
    <t>тис.грн</t>
  </si>
  <si>
    <t>1.1</t>
  </si>
  <si>
    <t>1.2</t>
  </si>
  <si>
    <t>1.3</t>
  </si>
  <si>
    <t>1.4</t>
  </si>
  <si>
    <t>1.1.1</t>
  </si>
  <si>
    <t>1.1.2</t>
  </si>
  <si>
    <t>1.1.3</t>
  </si>
  <si>
    <t>1.1.4</t>
  </si>
  <si>
    <t>1.1.5</t>
  </si>
  <si>
    <t>паливо</t>
  </si>
  <si>
    <t>електроенергія</t>
  </si>
  <si>
    <t>вода для технологічних потреб та водовідведення</t>
  </si>
  <si>
    <t>прямі витрати на оплату праці</t>
  </si>
  <si>
    <t>інші прямі витрати, у т.ч.:</t>
  </si>
  <si>
    <t>Виробнича собівартість, у т.ч.:</t>
  </si>
  <si>
    <t>прямі матеріальні витрати, у т.ч:</t>
  </si>
  <si>
    <t>1.3.1</t>
  </si>
  <si>
    <t>1.3.2</t>
  </si>
  <si>
    <t>1.3.3</t>
  </si>
  <si>
    <t>відрахування на соціальні заходи</t>
  </si>
  <si>
    <t>амортизаційні відрахування</t>
  </si>
  <si>
    <t>інші прямі витрати</t>
  </si>
  <si>
    <t>загальновиробничі витрати, у т.ч.:</t>
  </si>
  <si>
    <t>1.4.2</t>
  </si>
  <si>
    <t>1.4.3</t>
  </si>
  <si>
    <t>витрати на оплату праці</t>
  </si>
  <si>
    <t>інші витрати</t>
  </si>
  <si>
    <t>Адміністративні витрати, у т. ч.:</t>
  </si>
  <si>
    <t>2.1</t>
  </si>
  <si>
    <t>2.2</t>
  </si>
  <si>
    <t>2.3</t>
  </si>
  <si>
    <t>Інші операційні витрати</t>
  </si>
  <si>
    <t>Фінансові витрати</t>
  </si>
  <si>
    <t>Повна собівартість</t>
  </si>
  <si>
    <t>Розрахунковий прибуток, усього, у т.ч.</t>
  </si>
  <si>
    <t>%</t>
  </si>
  <si>
    <t>Гкал</t>
  </si>
  <si>
    <t>Тариф на виробництво теплової енергії</t>
  </si>
  <si>
    <t>грн/Гкал</t>
  </si>
  <si>
    <t>резервний фонд (капітал)</t>
  </si>
  <si>
    <t>на розвиток виробництва (виробничі інвестиції)</t>
  </si>
  <si>
    <t>Вартість виротництва теплової енергії за відповідним тарифом</t>
  </si>
  <si>
    <t>Рівень рентабельності</t>
  </si>
  <si>
    <t xml:space="preserve">покупна теплова енергія та собівартість </t>
  </si>
  <si>
    <t>матеріали, запасні частини та інші матеріальні ресурси</t>
  </si>
  <si>
    <t>виробничі послуги</t>
  </si>
  <si>
    <t>інші виробничі витрати</t>
  </si>
  <si>
    <t>6.1</t>
  </si>
  <si>
    <t>6.2</t>
  </si>
  <si>
    <t>6.3</t>
  </si>
  <si>
    <t xml:space="preserve">інше використання прибутку </t>
  </si>
  <si>
    <t>7</t>
  </si>
  <si>
    <t>Єдиний податок</t>
  </si>
  <si>
    <t>Для потреб бюджету</t>
  </si>
  <si>
    <t xml:space="preserve">Обсяг відпуску теплової енергії </t>
  </si>
  <si>
    <t>Структура тарифу на теплову енергію, її виробництво, транспортування та постачання, вироблену на твердопаливних котлах</t>
  </si>
  <si>
    <t xml:space="preserve">Керуючий справами виконавчого комітету </t>
  </si>
  <si>
    <t>Т. Кухтар</t>
  </si>
  <si>
    <t xml:space="preserve">            котельнями ТзОВ "Західтеплоком" в м. Коломия</t>
  </si>
  <si>
    <t xml:space="preserve">Додаток
до рішення виконавчого 
комітету  міської ради
від 14.02.2018  № 32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</si>
</sst>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₴_-;\-* #,##0.00\ _₴_-;_-* &quot;-&quot;??\ _₴_-;_-@_-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3">
    <xf numFmtId="0" fontId="0" fillId="0" borderId="0" xfId="0"/>
    <xf numFmtId="1" fontId="0" fillId="0" borderId="0" xfId="0" applyNumberFormat="1"/>
    <xf numFmtId="0" fontId="1" fillId="0" borderId="0" xfId="0" applyFont="1"/>
    <xf numFmtId="0" fontId="2" fillId="0" borderId="0" xfId="0" applyFont="1"/>
    <xf numFmtId="2" fontId="0" fillId="0" borderId="0" xfId="0" applyNumberFormat="1"/>
    <xf numFmtId="0" fontId="0" fillId="0" borderId="0" xfId="0" applyAlignment="1">
      <alignment horizontal="center"/>
    </xf>
    <xf numFmtId="4" fontId="4" fillId="0" borderId="8" xfId="0" applyNumberFormat="1" applyFont="1" applyBorder="1"/>
    <xf numFmtId="4" fontId="4" fillId="2" borderId="7" xfId="0" applyNumberFormat="1" applyFont="1" applyFill="1" applyBorder="1"/>
    <xf numFmtId="4" fontId="5" fillId="0" borderId="7" xfId="0" applyNumberFormat="1" applyFont="1" applyBorder="1"/>
    <xf numFmtId="4" fontId="5" fillId="2" borderId="7" xfId="0" applyNumberFormat="1" applyFont="1" applyFill="1" applyBorder="1"/>
    <xf numFmtId="4" fontId="4" fillId="0" borderId="7" xfId="0" applyNumberFormat="1" applyFont="1" applyFill="1" applyBorder="1"/>
    <xf numFmtId="4" fontId="5" fillId="0" borderId="7" xfId="0" applyNumberFormat="1" applyFont="1" applyBorder="1" applyAlignment="1">
      <alignment horizontal="right"/>
    </xf>
    <xf numFmtId="4" fontId="4" fillId="0" borderId="7" xfId="0" applyNumberFormat="1" applyFont="1" applyFill="1" applyBorder="1" applyAlignment="1">
      <alignment horizontal="right"/>
    </xf>
    <xf numFmtId="4" fontId="4" fillId="0" borderId="7" xfId="0" applyNumberFormat="1" applyFont="1" applyBorder="1"/>
    <xf numFmtId="4" fontId="4" fillId="0" borderId="7" xfId="1" applyNumberFormat="1" applyFont="1" applyBorder="1"/>
    <xf numFmtId="4" fontId="4" fillId="0" borderId="7" xfId="1" applyNumberFormat="1" applyFont="1" applyBorder="1" applyAlignment="1">
      <alignment vertical="center"/>
    </xf>
    <xf numFmtId="1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/>
    <xf numFmtId="0" fontId="8" fillId="0" borderId="0" xfId="0" applyFont="1" applyAlignment="1">
      <alignment horizontal="center" wrapText="1"/>
    </xf>
    <xf numFmtId="2" fontId="6" fillId="0" borderId="0" xfId="0" applyNumberFormat="1" applyFont="1" applyAlignment="1">
      <alignment horizontal="right"/>
    </xf>
    <xf numFmtId="2" fontId="9" fillId="0" borderId="1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1" fontId="4" fillId="0" borderId="8" xfId="0" applyNumberFormat="1" applyFont="1" applyBorder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49" fontId="10" fillId="2" borderId="7" xfId="0" applyNumberFormat="1" applyFont="1" applyFill="1" applyBorder="1" applyAlignment="1">
      <alignment horizontal="right"/>
    </xf>
    <xf numFmtId="0" fontId="10" fillId="2" borderId="7" xfId="0" applyFont="1" applyFill="1" applyBorder="1"/>
    <xf numFmtId="0" fontId="10" fillId="2" borderId="7" xfId="0" applyFont="1" applyFill="1" applyBorder="1" applyAlignment="1">
      <alignment horizontal="center"/>
    </xf>
    <xf numFmtId="49" fontId="6" fillId="0" borderId="7" xfId="0" applyNumberFormat="1" applyFont="1" applyBorder="1" applyAlignment="1">
      <alignment horizontal="right"/>
    </xf>
    <xf numFmtId="0" fontId="6" fillId="0" borderId="7" xfId="0" applyFont="1" applyBorder="1"/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wrapText="1"/>
    </xf>
    <xf numFmtId="1" fontId="4" fillId="2" borderId="7" xfId="0" applyNumberFormat="1" applyFont="1" applyFill="1" applyBorder="1"/>
    <xf numFmtId="0" fontId="4" fillId="2" borderId="7" xfId="0" applyFont="1" applyFill="1" applyBorder="1"/>
    <xf numFmtId="0" fontId="4" fillId="2" borderId="7" xfId="0" applyFont="1" applyFill="1" applyBorder="1" applyAlignment="1">
      <alignment horizontal="center"/>
    </xf>
    <xf numFmtId="49" fontId="5" fillId="0" borderId="7" xfId="0" applyNumberFormat="1" applyFont="1" applyBorder="1" applyAlignment="1">
      <alignment horizontal="right"/>
    </xf>
    <xf numFmtId="0" fontId="6" fillId="2" borderId="7" xfId="0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right"/>
    </xf>
    <xf numFmtId="0" fontId="6" fillId="0" borderId="7" xfId="0" applyFont="1" applyFill="1" applyBorder="1"/>
    <xf numFmtId="0" fontId="6" fillId="0" borderId="7" xfId="0" applyFont="1" applyFill="1" applyBorder="1" applyAlignment="1">
      <alignment horizontal="center"/>
    </xf>
    <xf numFmtId="49" fontId="10" fillId="0" borderId="9" xfId="0" applyNumberFormat="1" applyFont="1" applyBorder="1" applyAlignment="1">
      <alignment horizontal="right"/>
    </xf>
    <xf numFmtId="0" fontId="10" fillId="0" borderId="7" xfId="0" applyFont="1" applyBorder="1" applyAlignment="1">
      <alignment horizontal="left"/>
    </xf>
    <xf numFmtId="1" fontId="4" fillId="0" borderId="7" xfId="0" applyNumberFormat="1" applyFont="1" applyFill="1" applyBorder="1"/>
    <xf numFmtId="0" fontId="4" fillId="0" borderId="7" xfId="0" applyFont="1" applyFill="1" applyBorder="1" applyAlignment="1">
      <alignment wrapText="1"/>
    </xf>
    <xf numFmtId="0" fontId="10" fillId="0" borderId="7" xfId="0" applyFont="1" applyFill="1" applyBorder="1" applyAlignment="1">
      <alignment horizontal="center"/>
    </xf>
    <xf numFmtId="1" fontId="4" fillId="0" borderId="0" xfId="0" applyNumberFormat="1" applyFont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1" fontId="4" fillId="0" borderId="7" xfId="0" applyNumberFormat="1" applyFont="1" applyBorder="1"/>
    <xf numFmtId="0" fontId="4" fillId="0" borderId="7" xfId="0" applyFont="1" applyBorder="1" applyAlignment="1">
      <alignment wrapText="1"/>
    </xf>
    <xf numFmtId="0" fontId="8" fillId="0" borderId="0" xfId="0" applyFont="1"/>
    <xf numFmtId="0" fontId="7" fillId="0" borderId="0" xfId="0" applyFont="1"/>
    <xf numFmtId="0" fontId="10" fillId="0" borderId="0" xfId="0" applyFont="1" applyAlignment="1">
      <alignment horizontal="center"/>
    </xf>
    <xf numFmtId="2" fontId="7" fillId="0" borderId="0" xfId="0" applyNumberFormat="1" applyFont="1"/>
    <xf numFmtId="2" fontId="6" fillId="0" borderId="0" xfId="0" applyNumberFormat="1" applyFont="1" applyAlignment="1">
      <alignment horizontal="left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1" fontId="6" fillId="0" borderId="5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view="pageBreakPreview" zoomScale="110" zoomScaleNormal="100" zoomScaleSheetLayoutView="110" workbookViewId="0">
      <selection activeCell="D1" sqref="D1:E1"/>
    </sheetView>
  </sheetViews>
  <sheetFormatPr defaultRowHeight="15" x14ac:dyDescent="0.25"/>
  <cols>
    <col min="1" max="1" width="8" style="1" customWidth="1"/>
    <col min="2" max="2" width="48" customWidth="1"/>
    <col min="3" max="3" width="11.7109375" style="5" customWidth="1"/>
    <col min="4" max="4" width="16.28515625" style="4" customWidth="1"/>
    <col min="5" max="5" width="17.42578125" style="4" customWidth="1"/>
  </cols>
  <sheetData>
    <row r="1" spans="1:5" ht="83.25" customHeight="1" x14ac:dyDescent="0.25">
      <c r="A1" s="16"/>
      <c r="B1" s="17"/>
      <c r="C1" s="18"/>
      <c r="D1" s="60" t="s">
        <v>65</v>
      </c>
      <c r="E1" s="61"/>
    </row>
    <row r="2" spans="1:5" ht="10.5" customHeight="1" x14ac:dyDescent="0.25">
      <c r="A2" s="16"/>
      <c r="B2" s="17"/>
      <c r="C2" s="18"/>
      <c r="D2" s="19"/>
      <c r="E2" s="19"/>
    </row>
    <row r="3" spans="1:5" ht="61.5" customHeight="1" x14ac:dyDescent="0.3">
      <c r="A3" s="16"/>
      <c r="B3" s="62" t="s">
        <v>61</v>
      </c>
      <c r="C3" s="63"/>
      <c r="D3" s="63"/>
      <c r="E3" s="20"/>
    </row>
    <row r="4" spans="1:5" ht="18.75" x14ac:dyDescent="0.3">
      <c r="A4" s="16"/>
      <c r="B4" s="64" t="s">
        <v>64</v>
      </c>
      <c r="C4" s="64"/>
      <c r="D4" s="64"/>
      <c r="E4" s="64"/>
    </row>
    <row r="5" spans="1:5" ht="19.149999999999999" customHeight="1" thickBot="1" x14ac:dyDescent="0.3">
      <c r="A5" s="16"/>
      <c r="B5" s="17"/>
      <c r="C5" s="18"/>
      <c r="D5" s="19"/>
      <c r="E5" s="21"/>
    </row>
    <row r="6" spans="1:5" ht="33" customHeight="1" thickBot="1" x14ac:dyDescent="0.3">
      <c r="A6" s="65" t="s">
        <v>0</v>
      </c>
      <c r="B6" s="67" t="s">
        <v>1</v>
      </c>
      <c r="C6" s="69" t="s">
        <v>2</v>
      </c>
      <c r="D6" s="71" t="s">
        <v>59</v>
      </c>
      <c r="E6" s="72"/>
    </row>
    <row r="7" spans="1:5" ht="19.5" customHeight="1" thickBot="1" x14ac:dyDescent="0.3">
      <c r="A7" s="66"/>
      <c r="B7" s="68"/>
      <c r="C7" s="70"/>
      <c r="D7" s="22" t="s">
        <v>3</v>
      </c>
      <c r="E7" s="22" t="s">
        <v>4</v>
      </c>
    </row>
    <row r="8" spans="1:5" ht="15.75" thickBot="1" x14ac:dyDescent="0.3">
      <c r="A8" s="23">
        <v>1</v>
      </c>
      <c r="B8" s="24">
        <v>2</v>
      </c>
      <c r="C8" s="25">
        <v>3</v>
      </c>
      <c r="D8" s="26">
        <v>4</v>
      </c>
      <c r="E8" s="27">
        <v>5</v>
      </c>
    </row>
    <row r="9" spans="1:5" s="3" customFormat="1" ht="15.75" x14ac:dyDescent="0.25">
      <c r="A9" s="28">
        <v>1</v>
      </c>
      <c r="B9" s="29" t="s">
        <v>20</v>
      </c>
      <c r="C9" s="30" t="s">
        <v>5</v>
      </c>
      <c r="D9" s="6">
        <f>D10+D16+D17+D21</f>
        <v>5362.8180000000002</v>
      </c>
      <c r="E9" s="6">
        <f>E10+E16+E17+E21</f>
        <v>1405.3506289308175</v>
      </c>
    </row>
    <row r="10" spans="1:5" s="2" customFormat="1" ht="15.75" x14ac:dyDescent="0.25">
      <c r="A10" s="31" t="s">
        <v>6</v>
      </c>
      <c r="B10" s="32" t="s">
        <v>21</v>
      </c>
      <c r="C10" s="33" t="s">
        <v>5</v>
      </c>
      <c r="D10" s="7">
        <f>D11+D12+D13+D14+D15</f>
        <v>3855.9520000000002</v>
      </c>
      <c r="E10" s="7">
        <f>D10/D38*1000</f>
        <v>1010.4696016771488</v>
      </c>
    </row>
    <row r="11" spans="1:5" ht="15.75" x14ac:dyDescent="0.25">
      <c r="A11" s="34" t="s">
        <v>10</v>
      </c>
      <c r="B11" s="35" t="s">
        <v>15</v>
      </c>
      <c r="C11" s="36" t="s">
        <v>5</v>
      </c>
      <c r="D11" s="8">
        <v>3427.3</v>
      </c>
      <c r="E11" s="8">
        <f>D11/D38*1000</f>
        <v>898.13941299790361</v>
      </c>
    </row>
    <row r="12" spans="1:5" ht="15.75" x14ac:dyDescent="0.25">
      <c r="A12" s="34" t="s">
        <v>11</v>
      </c>
      <c r="B12" s="35" t="s">
        <v>16</v>
      </c>
      <c r="C12" s="36" t="s">
        <v>5</v>
      </c>
      <c r="D12" s="8">
        <v>393.19200000000001</v>
      </c>
      <c r="E12" s="8">
        <f>D12/D38*1000</f>
        <v>103.0377358490566</v>
      </c>
    </row>
    <row r="13" spans="1:5" ht="15.75" x14ac:dyDescent="0.25">
      <c r="A13" s="34" t="s">
        <v>12</v>
      </c>
      <c r="B13" s="35" t="s">
        <v>49</v>
      </c>
      <c r="C13" s="36" t="s">
        <v>5</v>
      </c>
      <c r="D13" s="8">
        <v>0</v>
      </c>
      <c r="E13" s="8">
        <v>0</v>
      </c>
    </row>
    <row r="14" spans="1:5" ht="15.75" x14ac:dyDescent="0.25">
      <c r="A14" s="34" t="s">
        <v>13</v>
      </c>
      <c r="B14" s="35" t="s">
        <v>17</v>
      </c>
      <c r="C14" s="36" t="s">
        <v>5</v>
      </c>
      <c r="D14" s="8">
        <v>0</v>
      </c>
      <c r="E14" s="8">
        <v>0</v>
      </c>
    </row>
    <row r="15" spans="1:5" ht="30" x14ac:dyDescent="0.25">
      <c r="A15" s="34" t="s">
        <v>14</v>
      </c>
      <c r="B15" s="37" t="s">
        <v>50</v>
      </c>
      <c r="C15" s="36" t="s">
        <v>5</v>
      </c>
      <c r="D15" s="8">
        <v>35.46</v>
      </c>
      <c r="E15" s="8">
        <f>D15/D38*1000</f>
        <v>9.2924528301886795</v>
      </c>
    </row>
    <row r="16" spans="1:5" s="2" customFormat="1" ht="15.75" x14ac:dyDescent="0.25">
      <c r="A16" s="31" t="s">
        <v>7</v>
      </c>
      <c r="B16" s="32" t="s">
        <v>18</v>
      </c>
      <c r="C16" s="33" t="s">
        <v>5</v>
      </c>
      <c r="D16" s="7">
        <v>498.75900000000001</v>
      </c>
      <c r="E16" s="7">
        <f>D16/D38*1000</f>
        <v>130.70204402515722</v>
      </c>
    </row>
    <row r="17" spans="1:5" s="2" customFormat="1" ht="15.75" x14ac:dyDescent="0.25">
      <c r="A17" s="31" t="s">
        <v>8</v>
      </c>
      <c r="B17" s="32" t="s">
        <v>19</v>
      </c>
      <c r="C17" s="33" t="s">
        <v>5</v>
      </c>
      <c r="D17" s="7">
        <f>D18+D19+D20</f>
        <v>616.60699999999997</v>
      </c>
      <c r="E17" s="7">
        <f>D17/D38*1000</f>
        <v>161.58464360587001</v>
      </c>
    </row>
    <row r="18" spans="1:5" ht="15.75" x14ac:dyDescent="0.25">
      <c r="A18" s="34" t="s">
        <v>22</v>
      </c>
      <c r="B18" s="35" t="s">
        <v>25</v>
      </c>
      <c r="C18" s="36" t="s">
        <v>5</v>
      </c>
      <c r="D18" s="8">
        <v>109.727</v>
      </c>
      <c r="E18" s="8">
        <f>D18/D38*1000</f>
        <v>28.754454926624739</v>
      </c>
    </row>
    <row r="19" spans="1:5" ht="15.75" x14ac:dyDescent="0.25">
      <c r="A19" s="34" t="s">
        <v>23</v>
      </c>
      <c r="B19" s="35" t="s">
        <v>26</v>
      </c>
      <c r="C19" s="36" t="s">
        <v>5</v>
      </c>
      <c r="D19" s="8">
        <v>506.88</v>
      </c>
      <c r="E19" s="8">
        <f>D19/D38*1000</f>
        <v>132.83018867924528</v>
      </c>
    </row>
    <row r="20" spans="1:5" ht="15.75" x14ac:dyDescent="0.25">
      <c r="A20" s="34" t="s">
        <v>24</v>
      </c>
      <c r="B20" s="35" t="s">
        <v>27</v>
      </c>
      <c r="C20" s="36" t="s">
        <v>5</v>
      </c>
      <c r="D20" s="8"/>
      <c r="E20" s="8">
        <v>0</v>
      </c>
    </row>
    <row r="21" spans="1:5" s="2" customFormat="1" ht="15.75" x14ac:dyDescent="0.25">
      <c r="A21" s="31" t="s">
        <v>9</v>
      </c>
      <c r="B21" s="32" t="s">
        <v>28</v>
      </c>
      <c r="C21" s="33" t="s">
        <v>5</v>
      </c>
      <c r="D21" s="7">
        <f>D22+D23</f>
        <v>391.5</v>
      </c>
      <c r="E21" s="7">
        <f>E22+E23</f>
        <v>102.59433962264151</v>
      </c>
    </row>
    <row r="22" spans="1:5" ht="15.75" x14ac:dyDescent="0.25">
      <c r="A22" s="34" t="s">
        <v>29</v>
      </c>
      <c r="B22" s="35" t="s">
        <v>51</v>
      </c>
      <c r="C22" s="36" t="s">
        <v>5</v>
      </c>
      <c r="D22" s="8">
        <v>42.8</v>
      </c>
      <c r="E22" s="8">
        <f>D22/D38*1000</f>
        <v>11.215932914046121</v>
      </c>
    </row>
    <row r="23" spans="1:5" ht="15.75" x14ac:dyDescent="0.25">
      <c r="A23" s="34" t="s">
        <v>30</v>
      </c>
      <c r="B23" s="35" t="s">
        <v>52</v>
      </c>
      <c r="C23" s="36" t="s">
        <v>5</v>
      </c>
      <c r="D23" s="8">
        <v>348.7</v>
      </c>
      <c r="E23" s="8">
        <f>D23/D38*1000</f>
        <v>91.378406708595392</v>
      </c>
    </row>
    <row r="24" spans="1:5" s="3" customFormat="1" ht="15.75" x14ac:dyDescent="0.25">
      <c r="A24" s="38">
        <v>2</v>
      </c>
      <c r="B24" s="39" t="s">
        <v>33</v>
      </c>
      <c r="C24" s="40" t="s">
        <v>5</v>
      </c>
      <c r="D24" s="7">
        <f>D25+D26+D27</f>
        <v>266.47299999999996</v>
      </c>
      <c r="E24" s="7">
        <f>E25+E26+E27</f>
        <v>69.830450733752627</v>
      </c>
    </row>
    <row r="25" spans="1:5" ht="15.75" x14ac:dyDescent="0.25">
      <c r="A25" s="41" t="s">
        <v>34</v>
      </c>
      <c r="B25" s="35" t="s">
        <v>31</v>
      </c>
      <c r="C25" s="36" t="s">
        <v>5</v>
      </c>
      <c r="D25" s="8">
        <v>139.1</v>
      </c>
      <c r="E25" s="8">
        <f>D25/D38*1000</f>
        <v>36.451781970649897</v>
      </c>
    </row>
    <row r="26" spans="1:5" ht="15.75" x14ac:dyDescent="0.25">
      <c r="A26" s="41" t="s">
        <v>35</v>
      </c>
      <c r="B26" s="35" t="s">
        <v>25</v>
      </c>
      <c r="C26" s="36" t="s">
        <v>5</v>
      </c>
      <c r="D26" s="8">
        <v>30.6</v>
      </c>
      <c r="E26" s="8">
        <f>D26/D38*1000</f>
        <v>8.0188679245283012</v>
      </c>
    </row>
    <row r="27" spans="1:5" ht="15.75" x14ac:dyDescent="0.25">
      <c r="A27" s="41" t="s">
        <v>36</v>
      </c>
      <c r="B27" s="35" t="s">
        <v>32</v>
      </c>
      <c r="C27" s="36" t="s">
        <v>5</v>
      </c>
      <c r="D27" s="8">
        <v>96.772999999999996</v>
      </c>
      <c r="E27" s="8">
        <f>D27/D38*1000</f>
        <v>25.359800838574422</v>
      </c>
    </row>
    <row r="28" spans="1:5" ht="15.75" x14ac:dyDescent="0.25">
      <c r="A28" s="38">
        <v>3</v>
      </c>
      <c r="B28" s="39" t="s">
        <v>37</v>
      </c>
      <c r="C28" s="42" t="s">
        <v>5</v>
      </c>
      <c r="D28" s="9">
        <v>0</v>
      </c>
      <c r="E28" s="9">
        <v>0</v>
      </c>
    </row>
    <row r="29" spans="1:5" ht="15.75" x14ac:dyDescent="0.25">
      <c r="A29" s="38">
        <v>4</v>
      </c>
      <c r="B29" s="39" t="s">
        <v>38</v>
      </c>
      <c r="C29" s="42" t="s">
        <v>5</v>
      </c>
      <c r="D29" s="9">
        <v>0</v>
      </c>
      <c r="E29" s="9">
        <v>0</v>
      </c>
    </row>
    <row r="30" spans="1:5" ht="15.75" x14ac:dyDescent="0.25">
      <c r="A30" s="38">
        <v>5</v>
      </c>
      <c r="B30" s="39" t="s">
        <v>39</v>
      </c>
      <c r="C30" s="42" t="s">
        <v>5</v>
      </c>
      <c r="D30" s="7">
        <f>D29+D28+D9+D24</f>
        <v>5629.2910000000002</v>
      </c>
      <c r="E30" s="7">
        <f>E9+E24</f>
        <v>1475.18107966457</v>
      </c>
    </row>
    <row r="31" spans="1:5" s="2" customFormat="1" ht="15.75" x14ac:dyDescent="0.25">
      <c r="A31" s="38">
        <v>6</v>
      </c>
      <c r="B31" s="39" t="s">
        <v>40</v>
      </c>
      <c r="C31" s="33" t="s">
        <v>5</v>
      </c>
      <c r="D31" s="7">
        <f>D34</f>
        <v>352.29</v>
      </c>
      <c r="E31" s="7">
        <f>E34</f>
        <v>92.318920335429993</v>
      </c>
    </row>
    <row r="32" spans="1:5" ht="15.75" x14ac:dyDescent="0.25">
      <c r="A32" s="43" t="s">
        <v>53</v>
      </c>
      <c r="B32" s="44" t="s">
        <v>45</v>
      </c>
      <c r="C32" s="45" t="s">
        <v>5</v>
      </c>
      <c r="D32" s="10">
        <v>0</v>
      </c>
      <c r="E32" s="10"/>
    </row>
    <row r="33" spans="1:5" ht="15.75" x14ac:dyDescent="0.25">
      <c r="A33" s="43" t="s">
        <v>54</v>
      </c>
      <c r="B33" s="44" t="s">
        <v>46</v>
      </c>
      <c r="C33" s="45" t="s">
        <v>5</v>
      </c>
      <c r="D33" s="10">
        <v>0</v>
      </c>
      <c r="E33" s="10"/>
    </row>
    <row r="34" spans="1:5" ht="15.75" x14ac:dyDescent="0.25">
      <c r="A34" s="43" t="s">
        <v>55</v>
      </c>
      <c r="B34" s="35" t="s">
        <v>56</v>
      </c>
      <c r="C34" s="36" t="s">
        <v>5</v>
      </c>
      <c r="D34" s="11">
        <v>352.29</v>
      </c>
      <c r="E34" s="8">
        <f>E37-E30-E35</f>
        <v>92.318920335429993</v>
      </c>
    </row>
    <row r="35" spans="1:5" ht="15.75" x14ac:dyDescent="0.25">
      <c r="A35" s="46" t="s">
        <v>57</v>
      </c>
      <c r="B35" s="47" t="s">
        <v>58</v>
      </c>
      <c r="C35" s="36" t="s">
        <v>5</v>
      </c>
      <c r="D35" s="11">
        <v>314.82</v>
      </c>
      <c r="E35" s="8">
        <f>E37*5%</f>
        <v>82.5</v>
      </c>
    </row>
    <row r="36" spans="1:5" s="2" customFormat="1" ht="30" customHeight="1" x14ac:dyDescent="0.25">
      <c r="A36" s="48">
        <v>8</v>
      </c>
      <c r="B36" s="49" t="s">
        <v>47</v>
      </c>
      <c r="C36" s="50" t="s">
        <v>5</v>
      </c>
      <c r="D36" s="12">
        <f>E37*D38/1000</f>
        <v>6296.4</v>
      </c>
      <c r="E36" s="10"/>
    </row>
    <row r="37" spans="1:5" ht="15.75" x14ac:dyDescent="0.25">
      <c r="A37" s="51">
        <v>9</v>
      </c>
      <c r="B37" s="52" t="s">
        <v>43</v>
      </c>
      <c r="C37" s="53" t="s">
        <v>44</v>
      </c>
      <c r="D37" s="13"/>
      <c r="E37" s="14">
        <v>1650</v>
      </c>
    </row>
    <row r="38" spans="1:5" ht="31.5" customHeight="1" x14ac:dyDescent="0.25">
      <c r="A38" s="54">
        <v>10</v>
      </c>
      <c r="B38" s="55" t="s">
        <v>60</v>
      </c>
      <c r="C38" s="53" t="s">
        <v>42</v>
      </c>
      <c r="D38" s="13">
        <v>3816</v>
      </c>
      <c r="E38" s="13"/>
    </row>
    <row r="39" spans="1:5" ht="15.75" x14ac:dyDescent="0.25">
      <c r="A39" s="54">
        <v>11</v>
      </c>
      <c r="B39" s="52" t="s">
        <v>48</v>
      </c>
      <c r="C39" s="53" t="s">
        <v>41</v>
      </c>
      <c r="D39" s="15">
        <v>6.25</v>
      </c>
      <c r="E39" s="13"/>
    </row>
    <row r="40" spans="1:5" x14ac:dyDescent="0.25">
      <c r="A40" s="16"/>
      <c r="B40" s="17"/>
      <c r="C40" s="18"/>
      <c r="D40" s="19"/>
      <c r="E40" s="19"/>
    </row>
    <row r="41" spans="1:5" x14ac:dyDescent="0.25">
      <c r="A41" s="16"/>
      <c r="B41" s="17"/>
      <c r="C41" s="18"/>
      <c r="D41" s="19"/>
      <c r="E41" s="19"/>
    </row>
    <row r="42" spans="1:5" s="2" customFormat="1" x14ac:dyDescent="0.25">
      <c r="C42" s="58"/>
    </row>
    <row r="43" spans="1:5" ht="18.75" x14ac:dyDescent="0.3">
      <c r="A43" s="57" t="s">
        <v>62</v>
      </c>
      <c r="B43" s="56"/>
      <c r="C43" s="18"/>
      <c r="D43" s="19"/>
      <c r="E43" s="59" t="s">
        <v>63</v>
      </c>
    </row>
    <row r="44" spans="1:5" x14ac:dyDescent="0.25">
      <c r="A44" s="16"/>
      <c r="B44" s="17"/>
      <c r="C44" s="18"/>
      <c r="D44" s="19"/>
      <c r="E44" s="19"/>
    </row>
  </sheetData>
  <mergeCells count="7">
    <mergeCell ref="D1:E1"/>
    <mergeCell ref="B3:D3"/>
    <mergeCell ref="B4:E4"/>
    <mergeCell ref="A6:A7"/>
    <mergeCell ref="B6:B7"/>
    <mergeCell ref="C6:C7"/>
    <mergeCell ref="D6:E6"/>
  </mergeCells>
  <pageMargins left="0.7" right="0.7" top="0.75" bottom="0.75" header="0.3" footer="0.3"/>
  <pageSetup paperSize="9" scale="86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Коломия</vt:lpstr>
      <vt:lpstr>Коломия!Область_печати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Drykaku</cp:lastModifiedBy>
  <cp:lastPrinted>2018-02-13T12:53:19Z</cp:lastPrinted>
  <dcterms:created xsi:type="dcterms:W3CDTF">2017-08-01T08:53:07Z</dcterms:created>
  <dcterms:modified xsi:type="dcterms:W3CDTF">2018-02-15T07:08:16Z</dcterms:modified>
</cp:coreProperties>
</file>