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3365" activeTab="1"/>
  </bookViews>
  <sheets>
    <sheet name="Погодження " sheetId="2" r:id="rId1"/>
    <sheet name="Лист1" sheetId="1" r:id="rId2"/>
  </sheets>
  <externalReferences>
    <externalReference r:id="rId3"/>
  </externalReferences>
  <definedNames>
    <definedName name="_1Excel_BuiltIn_Print_Titles_1_1">'[1]Дод 30'!$A$1:$A$65529,'[1]Дод 30'!$A$3:$IV$7</definedName>
    <definedName name="_2Excel_BuiltIn_Print_Titles_5_1">'[1]Дод 34'!$A$1:$A$65524,'[1]Дод 34'!$A$6:$IV$7</definedName>
    <definedName name="cmndBase">#REF!</definedName>
    <definedName name="cmndDayMonthTo">#REF!</definedName>
    <definedName name="cmndDays">#REF!</definedName>
    <definedName name="cmndDocNum">#REF!</definedName>
    <definedName name="cmndDocSer">#REF!</definedName>
    <definedName name="cmndFIO">#REF!</definedName>
    <definedName name="cmndOrdDay">#REF!</definedName>
    <definedName name="cmndOrdMonth">#REF!</definedName>
    <definedName name="cmndOrdNum">#REF!</definedName>
    <definedName name="cmndOrdYear">#REF!</definedName>
    <definedName name="cmndPoint">#REF!</definedName>
    <definedName name="cmndPoint1">#REF!</definedName>
    <definedName name="cmndPos">#REF!</definedName>
    <definedName name="cmndYearTo">#REF!</definedName>
    <definedName name="cntAddition">#REF!</definedName>
    <definedName name="cntDay">#REF!</definedName>
    <definedName name="cntMonth">#REF!</definedName>
    <definedName name="cntName">#REF!</definedName>
    <definedName name="cntNamea">#REF!</definedName>
    <definedName name="cntNumber">#REF!</definedName>
    <definedName name="cntPayer">#REF!</definedName>
    <definedName name="cntPayer1">#REF!</definedName>
    <definedName name="cntPayerAddr1">#REF!</definedName>
    <definedName name="cntPayerAddr2">#REF!</definedName>
    <definedName name="cntPayerBank1">#REF!</definedName>
    <definedName name="cntPayerBank2">#REF!</definedName>
    <definedName name="cntPayerBank3">#REF!</definedName>
    <definedName name="cntPayerCount">#REF!</definedName>
    <definedName name="cntPayerCountCor">#REF!</definedName>
    <definedName name="cntPriceC">#REF!</definedName>
    <definedName name="cntPriceR">#REF!</definedName>
    <definedName name="cntQnt">#REF!</definedName>
    <definedName name="cntSumC">#REF!</definedName>
    <definedName name="cntSumR">#REF!</definedName>
    <definedName name="cntSuppAddr1">#REF!</definedName>
    <definedName name="cntSuppAddr2">#REF!</definedName>
    <definedName name="cntSuppBank">#REF!</definedName>
    <definedName name="cntSuppCount">#REF!</definedName>
    <definedName name="cntSuppCountCor">#REF!</definedName>
    <definedName name="cntSupplier">#REF!</definedName>
    <definedName name="cntSuppMFO1">#REF!</definedName>
    <definedName name="cntSuppMFO2">#REF!</definedName>
    <definedName name="cntSuppTlf">#REF!</definedName>
    <definedName name="cntUnit">#REF!</definedName>
    <definedName name="cntYear">#REF!</definedName>
    <definedName name="CREXPORT">#REF!</definedName>
    <definedName name="dvrCustomer">#REF!</definedName>
    <definedName name="dvrDay">#REF!</definedName>
    <definedName name="dvrDocDay">#REF!</definedName>
    <definedName name="dvrDocIss">#REF!</definedName>
    <definedName name="dvrDocMonth">#REF!</definedName>
    <definedName name="dvrDocNum">#REF!</definedName>
    <definedName name="dvrDocSer">#REF!</definedName>
    <definedName name="dvrDocYear">#REF!</definedName>
    <definedName name="dvrMonth">#REF!</definedName>
    <definedName name="dvrName">#REF!</definedName>
    <definedName name="dvrNo">#REF!</definedName>
    <definedName name="dvrNumber">#REF!</definedName>
    <definedName name="dvrOrder">#REF!</definedName>
    <definedName name="dvrPayer">#REF!</definedName>
    <definedName name="dvrPayerBank1">#REF!</definedName>
    <definedName name="dvrPayerBank2">#REF!</definedName>
    <definedName name="dvrPayerCount">#REF!</definedName>
    <definedName name="dvrQnt">#REF!</definedName>
    <definedName name="dvrReceiver">#REF!</definedName>
    <definedName name="dvrSupplier">#REF!</definedName>
    <definedName name="dvrUnit">#REF!</definedName>
    <definedName name="dvrValidDay">#REF!</definedName>
    <definedName name="dvrValidMonth">#REF!</definedName>
    <definedName name="dvrValidYear">#REF!</definedName>
    <definedName name="dvrYear">#REF!</definedName>
    <definedName name="elkAddr1">#REF!</definedName>
    <definedName name="elkAddr2">#REF!</definedName>
    <definedName name="elkCount">#REF!</definedName>
    <definedName name="elkCountFrom">#REF!</definedName>
    <definedName name="elkCountTo">#REF!</definedName>
    <definedName name="elkDateFrom">#REF!</definedName>
    <definedName name="elkDateTo">#REF!</definedName>
    <definedName name="elkDiscount">#REF!</definedName>
    <definedName name="elkKAddr1">#REF!</definedName>
    <definedName name="elkKAddr2">#REF!</definedName>
    <definedName name="elkKCount">#REF!</definedName>
    <definedName name="elkKCountFrom">#REF!</definedName>
    <definedName name="elkKCountTo">#REF!</definedName>
    <definedName name="elkKDateFrom">#REF!</definedName>
    <definedName name="elkKDateTo">#REF!</definedName>
    <definedName name="elkKDiscount">#REF!</definedName>
    <definedName name="elkKNumber">#REF!</definedName>
    <definedName name="elkKSumC">#REF!</definedName>
    <definedName name="elkKSumR">#REF!</definedName>
    <definedName name="elkKTarif">#REF!</definedName>
    <definedName name="elkNumber">#REF!</definedName>
    <definedName name="elkSumC">#REF!</definedName>
    <definedName name="elkSumR">#REF!</definedName>
    <definedName name="elkTarif">#REF!</definedName>
    <definedName name="nakDay">#REF!</definedName>
    <definedName name="nakFrom">#REF!</definedName>
    <definedName name="nakMonth">#REF!</definedName>
    <definedName name="nakName">#REF!</definedName>
    <definedName name="nakNo">#REF!</definedName>
    <definedName name="nakNumber">#REF!</definedName>
    <definedName name="nakPriceC">#REF!</definedName>
    <definedName name="nakPriceR">#REF!</definedName>
    <definedName name="nakQnt">#REF!</definedName>
    <definedName name="nakSumC">#REF!</definedName>
    <definedName name="nakSumR">#REF!</definedName>
    <definedName name="nakTo">#REF!</definedName>
    <definedName name="nakYear">#REF!</definedName>
    <definedName name="pmnCCode1">#REF!</definedName>
    <definedName name="pmnCCode2">#REF!</definedName>
    <definedName name="pmnDay">#REF!</definedName>
    <definedName name="pmnDCode1">#REF!</definedName>
    <definedName name="pmnDCode2">#REF!</definedName>
    <definedName name="pmnDirection">#REF!</definedName>
    <definedName name="pmnMonth">#REF!</definedName>
    <definedName name="pmnNumber">#REF!</definedName>
    <definedName name="pmnOper">#REF!</definedName>
    <definedName name="pmnPayer">#REF!</definedName>
    <definedName name="pmnPayer1">#REF!</definedName>
    <definedName name="pmnPayerBank1">#REF!</definedName>
    <definedName name="pmnPayerBank2">#REF!</definedName>
    <definedName name="pmnPayerBank3">#REF!</definedName>
    <definedName name="pmnPayerCode">#REF!</definedName>
    <definedName name="pmnPayerCount1">#REF!</definedName>
    <definedName name="pmnPayerCount2">#REF!</definedName>
    <definedName name="pmnPayerCount3">#REF!</definedName>
    <definedName name="pmnRecBank1">#REF!</definedName>
    <definedName name="pmnRecBank2">#REF!</definedName>
    <definedName name="pmnRecBank3">#REF!</definedName>
    <definedName name="pmnRecCode">#REF!</definedName>
    <definedName name="pmnRecCount1">#REF!</definedName>
    <definedName name="pmnRecCount2">#REF!</definedName>
    <definedName name="pmnRecCount3">#REF!</definedName>
    <definedName name="pmnReceiver">#REF!</definedName>
    <definedName name="pmnReceiver1">#REF!</definedName>
    <definedName name="pmnSum1">#REF!</definedName>
    <definedName name="pmnSum2">#REF!</definedName>
    <definedName name="pmnWNalog">#REF!</definedName>
    <definedName name="pmnWSum1">#REF!</definedName>
    <definedName name="pmnWSum2">#REF!</definedName>
    <definedName name="pmnWSum3">#REF!</definedName>
    <definedName name="pmnYear">#REF!</definedName>
    <definedName name="priApplication1">#REF!</definedName>
    <definedName name="priApplication2">#REF!</definedName>
    <definedName name="priDate1">#REF!</definedName>
    <definedName name="priDate2">#REF!</definedName>
    <definedName name="priKDay">#REF!</definedName>
    <definedName name="priKMonth">#REF!</definedName>
    <definedName name="priKNumber">#REF!</definedName>
    <definedName name="priKOrgn">#REF!</definedName>
    <definedName name="priKPayer1">#REF!</definedName>
    <definedName name="priKPayer2">#REF!</definedName>
    <definedName name="priKPayer3">#REF!</definedName>
    <definedName name="priKSubject1">#REF!</definedName>
    <definedName name="priKSubject2">#REF!</definedName>
    <definedName name="priKSubject3">#REF!</definedName>
    <definedName name="priKWSum1">#REF!</definedName>
    <definedName name="priKWSum2">#REF!</definedName>
    <definedName name="priKWSum3">#REF!</definedName>
    <definedName name="priKWSum4">#REF!</definedName>
    <definedName name="priKWSum5">#REF!</definedName>
    <definedName name="priKWSumC">#REF!</definedName>
    <definedName name="priKYear">#REF!</definedName>
    <definedName name="priNumber">#REF!</definedName>
    <definedName name="priOrgn">#REF!</definedName>
    <definedName name="priPayer">#REF!</definedName>
    <definedName name="priSubject1">#REF!</definedName>
    <definedName name="priSubject2">#REF!</definedName>
    <definedName name="priSum">#REF!</definedName>
    <definedName name="priWSum1">#REF!</definedName>
    <definedName name="priWSum2">#REF!</definedName>
    <definedName name="priWSumC">#REF!</definedName>
    <definedName name="rasApplication1">#REF!</definedName>
    <definedName name="rasApplication2">#REF!</definedName>
    <definedName name="rasDate1">#REF!</definedName>
    <definedName name="rasDate2">#REF!</definedName>
    <definedName name="rasDoc1">#REF!</definedName>
    <definedName name="rasDoc2">#REF!</definedName>
    <definedName name="rasNumber">#REF!</definedName>
    <definedName name="rasOrgn">#REF!</definedName>
    <definedName name="rasRecDay">#REF!</definedName>
    <definedName name="rasReceiver">#REF!</definedName>
    <definedName name="rasRecMonth">#REF!</definedName>
    <definedName name="rasRecYear">#REF!</definedName>
    <definedName name="rasSubject1">#REF!</definedName>
    <definedName name="rasSubject2">#REF!</definedName>
    <definedName name="rasSum">#REF!</definedName>
    <definedName name="rasWRecSum1">#REF!</definedName>
    <definedName name="rasWRecSum2">#REF!</definedName>
    <definedName name="rasWRecSumC">#REF!</definedName>
    <definedName name="rasWSum1">#REF!</definedName>
    <definedName name="rasWSum2">#REF!</definedName>
    <definedName name="rasWSumC">#REF!</definedName>
    <definedName name="tlfAprt">#REF!</definedName>
    <definedName name="tlfBank">#REF!</definedName>
    <definedName name="tlfCorp">#REF!</definedName>
    <definedName name="tlfCount">#REF!</definedName>
    <definedName name="tlfFIO">#REF!</definedName>
    <definedName name="tlfHouse">#REF!</definedName>
    <definedName name="tlfKAprt">#REF!</definedName>
    <definedName name="tlfKBank">#REF!</definedName>
    <definedName name="tlfKCorp">#REF!</definedName>
    <definedName name="tlfKCount">#REF!</definedName>
    <definedName name="tlfKFio">#REF!</definedName>
    <definedName name="tlfKHouse">#REF!</definedName>
    <definedName name="tlfKMonth">#REF!</definedName>
    <definedName name="tlfKStreet">#REF!</definedName>
    <definedName name="tlfKSum">#REF!</definedName>
    <definedName name="tlfKTarif">#REF!</definedName>
    <definedName name="tlfKTlfNum">#REF!</definedName>
    <definedName name="tlfKTotal">#REF!</definedName>
    <definedName name="tlfKYear">#REF!</definedName>
    <definedName name="tlfMonth">#REF!</definedName>
    <definedName name="tlfStreet">#REF!</definedName>
    <definedName name="tlfSum">#REF!</definedName>
    <definedName name="tlfTarif">#REF!</definedName>
    <definedName name="tlfTlfNum">#REF!</definedName>
    <definedName name="tlfTotal">#REF!</definedName>
    <definedName name="tlfYear">#REF!</definedName>
    <definedName name="_xlnm.Database">#REF!</definedName>
    <definedName name="логін">#REF!</definedName>
    <definedName name="_xlnm.Print_Area" localSheetId="0">'Погодження '!$A$1:$E$45</definedName>
    <definedName name="ОЪIАТТЬ_ПAUАТE" localSheetId="0">#REF!</definedName>
    <definedName name="ОЪIАТТЬ_ПAUАТE">#REF!</definedName>
  </definedNames>
  <calcPr calcId="145621"/>
</workbook>
</file>

<file path=xl/calcChain.xml><?xml version="1.0" encoding="utf-8"?>
<calcChain xmlns="http://schemas.openxmlformats.org/spreadsheetml/2006/main">
  <c r="E97" i="1" l="1"/>
  <c r="E104" i="1"/>
  <c r="E110" i="1"/>
  <c r="E113" i="1"/>
  <c r="E117" i="1"/>
  <c r="E123" i="1"/>
  <c r="E129" i="1"/>
  <c r="F97" i="1"/>
  <c r="F104" i="1"/>
  <c r="F110" i="1"/>
  <c r="F113" i="1"/>
  <c r="F117" i="1"/>
  <c r="F123" i="1"/>
  <c r="F129" i="1"/>
  <c r="G97" i="1"/>
  <c r="G104" i="1"/>
  <c r="G110" i="1"/>
  <c r="G113" i="1"/>
  <c r="G117" i="1"/>
  <c r="G123" i="1"/>
  <c r="G129" i="1"/>
  <c r="H97" i="1"/>
  <c r="H104" i="1"/>
  <c r="H110" i="1"/>
  <c r="H113" i="1"/>
  <c r="H117" i="1"/>
  <c r="H123" i="1"/>
  <c r="H129" i="1"/>
  <c r="D97" i="1"/>
  <c r="D104" i="1"/>
  <c r="D110" i="1"/>
  <c r="D113" i="1"/>
  <c r="D117" i="1"/>
  <c r="D123" i="1"/>
  <c r="D129" i="1"/>
  <c r="E92" i="1"/>
  <c r="F92" i="1"/>
  <c r="G92" i="1"/>
  <c r="H92" i="1"/>
  <c r="D92" i="1"/>
  <c r="E89" i="1"/>
  <c r="F89" i="1"/>
  <c r="G89" i="1"/>
  <c r="H89" i="1"/>
  <c r="D89" i="1"/>
  <c r="E84" i="1"/>
  <c r="F84" i="1"/>
  <c r="G84" i="1"/>
  <c r="H84" i="1"/>
  <c r="D84" i="1"/>
  <c r="E75" i="1"/>
  <c r="F75" i="1"/>
  <c r="G75" i="1"/>
  <c r="H75" i="1"/>
  <c r="D75" i="1"/>
  <c r="E45" i="1"/>
  <c r="F45" i="1"/>
  <c r="G45" i="1"/>
  <c r="H45" i="1"/>
  <c r="D45" i="1"/>
  <c r="E38" i="1"/>
  <c r="F38" i="1"/>
  <c r="G38" i="1"/>
  <c r="H38" i="1"/>
  <c r="D38" i="1"/>
  <c r="E25" i="1"/>
  <c r="F25" i="1"/>
  <c r="G25" i="1"/>
  <c r="H25" i="1"/>
  <c r="D25" i="1"/>
  <c r="E9" i="1"/>
  <c r="F9" i="1"/>
  <c r="G9" i="1"/>
  <c r="H9" i="1"/>
  <c r="D9" i="1"/>
  <c r="O94" i="1"/>
  <c r="N132" i="1"/>
  <c r="O132" i="1"/>
  <c r="M132" i="1"/>
  <c r="I115" i="1"/>
  <c r="I51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97" i="1"/>
  <c r="I10" i="1"/>
  <c r="I11" i="1"/>
  <c r="I12" i="1"/>
  <c r="I13" i="1"/>
  <c r="I14" i="1"/>
  <c r="I15" i="1"/>
  <c r="I16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H94" i="1"/>
  <c r="L94" i="1" s="1"/>
  <c r="E94" i="1"/>
  <c r="I94" i="1"/>
  <c r="I9" i="1"/>
  <c r="F94" i="1"/>
  <c r="G94" i="1"/>
  <c r="D94" i="1"/>
  <c r="J94" i="1" s="1"/>
  <c r="N94" i="1"/>
  <c r="M94" i="1"/>
  <c r="L93" i="1"/>
  <c r="K93" i="1"/>
  <c r="J93" i="1"/>
  <c r="L92" i="1"/>
  <c r="K92" i="1"/>
  <c r="J92" i="1"/>
  <c r="L91" i="1"/>
  <c r="K91" i="1"/>
  <c r="J91" i="1"/>
  <c r="L90" i="1"/>
  <c r="K90" i="1"/>
  <c r="J90" i="1"/>
  <c r="L89" i="1"/>
  <c r="K89" i="1"/>
  <c r="J89" i="1"/>
  <c r="L88" i="1"/>
  <c r="K88" i="1"/>
  <c r="J88" i="1"/>
  <c r="L87" i="1"/>
  <c r="K87" i="1"/>
  <c r="J87" i="1"/>
  <c r="L86" i="1"/>
  <c r="K86" i="1"/>
  <c r="J86" i="1"/>
  <c r="L85" i="1"/>
  <c r="K85" i="1"/>
  <c r="J85" i="1"/>
  <c r="L84" i="1"/>
  <c r="K84" i="1"/>
  <c r="J84" i="1"/>
  <c r="L83" i="1"/>
  <c r="K83" i="1"/>
  <c r="J83" i="1"/>
  <c r="L82" i="1"/>
  <c r="K82" i="1"/>
  <c r="J82" i="1"/>
  <c r="L81" i="1"/>
  <c r="K81" i="1"/>
  <c r="J81" i="1"/>
  <c r="L80" i="1"/>
  <c r="K80" i="1"/>
  <c r="J80" i="1"/>
  <c r="L79" i="1"/>
  <c r="K79" i="1"/>
  <c r="J79" i="1"/>
  <c r="L78" i="1"/>
  <c r="K78" i="1"/>
  <c r="J78" i="1"/>
  <c r="L77" i="1"/>
  <c r="K77" i="1"/>
  <c r="J77" i="1"/>
  <c r="L76" i="1"/>
  <c r="K76" i="1"/>
  <c r="J76" i="1"/>
  <c r="L75" i="1"/>
  <c r="K75" i="1"/>
  <c r="J75" i="1"/>
  <c r="L74" i="1"/>
  <c r="K74" i="1"/>
  <c r="J74" i="1"/>
  <c r="L73" i="1"/>
  <c r="K73" i="1"/>
  <c r="J73" i="1"/>
  <c r="L72" i="1"/>
  <c r="K72" i="1"/>
  <c r="J72" i="1"/>
  <c r="L71" i="1"/>
  <c r="K71" i="1"/>
  <c r="J71" i="1"/>
  <c r="L70" i="1"/>
  <c r="K70" i="1"/>
  <c r="J70" i="1"/>
  <c r="L69" i="1"/>
  <c r="K69" i="1"/>
  <c r="J69" i="1"/>
  <c r="L68" i="1"/>
  <c r="K68" i="1"/>
  <c r="J68" i="1"/>
  <c r="L67" i="1"/>
  <c r="K67" i="1"/>
  <c r="J67" i="1"/>
  <c r="L66" i="1"/>
  <c r="K66" i="1"/>
  <c r="J66" i="1"/>
  <c r="L65" i="1"/>
  <c r="K65" i="1"/>
  <c r="J65" i="1"/>
  <c r="L64" i="1"/>
  <c r="K64" i="1"/>
  <c r="J64" i="1"/>
  <c r="L63" i="1"/>
  <c r="K63" i="1"/>
  <c r="J63" i="1"/>
  <c r="L62" i="1"/>
  <c r="K62" i="1"/>
  <c r="J62" i="1"/>
  <c r="L61" i="1"/>
  <c r="K61" i="1"/>
  <c r="J61" i="1"/>
  <c r="L60" i="1"/>
  <c r="K60" i="1"/>
  <c r="J60" i="1"/>
  <c r="L59" i="1"/>
  <c r="K59" i="1"/>
  <c r="J59" i="1"/>
  <c r="L58" i="1"/>
  <c r="K58" i="1"/>
  <c r="J58" i="1"/>
  <c r="L57" i="1"/>
  <c r="K57" i="1"/>
  <c r="J57" i="1"/>
  <c r="L56" i="1"/>
  <c r="K56" i="1"/>
  <c r="J56" i="1"/>
  <c r="L55" i="1"/>
  <c r="K55" i="1"/>
  <c r="J55" i="1"/>
  <c r="L54" i="1"/>
  <c r="K54" i="1"/>
  <c r="J54" i="1"/>
  <c r="L53" i="1"/>
  <c r="K53" i="1"/>
  <c r="J53" i="1"/>
  <c r="L52" i="1"/>
  <c r="K52" i="1"/>
  <c r="J52" i="1"/>
  <c r="L51" i="1"/>
  <c r="K51" i="1"/>
  <c r="J51" i="1"/>
  <c r="L50" i="1"/>
  <c r="K50" i="1"/>
  <c r="J50" i="1"/>
  <c r="L49" i="1"/>
  <c r="K49" i="1"/>
  <c r="J49" i="1"/>
  <c r="L48" i="1"/>
  <c r="K48" i="1"/>
  <c r="J48" i="1"/>
  <c r="L47" i="1"/>
  <c r="K47" i="1"/>
  <c r="J47" i="1"/>
  <c r="L46" i="1"/>
  <c r="K46" i="1"/>
  <c r="J46" i="1"/>
  <c r="L45" i="1"/>
  <c r="K45" i="1"/>
  <c r="J45" i="1"/>
  <c r="L44" i="1"/>
  <c r="K44" i="1"/>
  <c r="J44" i="1"/>
  <c r="L43" i="1"/>
  <c r="K43" i="1"/>
  <c r="J43" i="1"/>
  <c r="L42" i="1"/>
  <c r="K42" i="1"/>
  <c r="J42" i="1"/>
  <c r="L41" i="1"/>
  <c r="K41" i="1"/>
  <c r="J41" i="1"/>
  <c r="L40" i="1"/>
  <c r="K40" i="1"/>
  <c r="J40" i="1"/>
  <c r="L39" i="1"/>
  <c r="K39" i="1"/>
  <c r="J39" i="1"/>
  <c r="L38" i="1"/>
  <c r="K38" i="1"/>
  <c r="J38" i="1"/>
  <c r="L37" i="1"/>
  <c r="K37" i="1"/>
  <c r="J37" i="1"/>
  <c r="L36" i="1"/>
  <c r="K36" i="1"/>
  <c r="J36" i="1"/>
  <c r="L35" i="1"/>
  <c r="K35" i="1"/>
  <c r="J35" i="1"/>
  <c r="L34" i="1"/>
  <c r="K34" i="1"/>
  <c r="J34" i="1"/>
  <c r="L33" i="1"/>
  <c r="K33" i="1"/>
  <c r="J33" i="1"/>
  <c r="L32" i="1"/>
  <c r="K32" i="1"/>
  <c r="J32" i="1"/>
  <c r="L31" i="1"/>
  <c r="K31" i="1"/>
  <c r="J31" i="1"/>
  <c r="L30" i="1"/>
  <c r="K30" i="1"/>
  <c r="J30" i="1"/>
  <c r="L29" i="1"/>
  <c r="K29" i="1"/>
  <c r="J29" i="1"/>
  <c r="L28" i="1"/>
  <c r="K28" i="1"/>
  <c r="J28" i="1"/>
  <c r="L27" i="1"/>
  <c r="K27" i="1"/>
  <c r="J27" i="1"/>
  <c r="L26" i="1"/>
  <c r="K26" i="1"/>
  <c r="J26" i="1"/>
  <c r="L25" i="1"/>
  <c r="K25" i="1"/>
  <c r="J25" i="1"/>
  <c r="L24" i="1"/>
  <c r="K24" i="1"/>
  <c r="J24" i="1"/>
  <c r="L23" i="1"/>
  <c r="K23" i="1"/>
  <c r="J23" i="1"/>
  <c r="L22" i="1"/>
  <c r="K22" i="1"/>
  <c r="J22" i="1"/>
  <c r="L20" i="1"/>
  <c r="K20" i="1"/>
  <c r="J20" i="1"/>
  <c r="L19" i="1"/>
  <c r="K19" i="1"/>
  <c r="J19" i="1"/>
  <c r="L18" i="1"/>
  <c r="K18" i="1"/>
  <c r="J18" i="1"/>
  <c r="L17" i="1"/>
  <c r="K17" i="1"/>
  <c r="J17" i="1"/>
  <c r="L16" i="1"/>
  <c r="K16" i="1"/>
  <c r="J16" i="1"/>
  <c r="L15" i="1"/>
  <c r="K15" i="1"/>
  <c r="J15" i="1"/>
  <c r="L14" i="1"/>
  <c r="K14" i="1"/>
  <c r="J14" i="1"/>
  <c r="L13" i="1"/>
  <c r="K13" i="1"/>
  <c r="J13" i="1"/>
  <c r="L12" i="1"/>
  <c r="K12" i="1"/>
  <c r="J12" i="1"/>
  <c r="L11" i="1"/>
  <c r="K11" i="1"/>
  <c r="J11" i="1"/>
  <c r="L10" i="1"/>
  <c r="K10" i="1"/>
  <c r="J10" i="1"/>
  <c r="L9" i="1"/>
  <c r="K9" i="1"/>
  <c r="J9" i="1"/>
  <c r="K94" i="1" l="1"/>
  <c r="H131" i="1"/>
  <c r="F131" i="1"/>
  <c r="D131" i="1"/>
  <c r="G131" i="1"/>
  <c r="E131" i="1"/>
  <c r="I131" i="1"/>
</calcChain>
</file>

<file path=xl/sharedStrings.xml><?xml version="1.0" encoding="utf-8"?>
<sst xmlns="http://schemas.openxmlformats.org/spreadsheetml/2006/main" count="294" uniqueCount="222">
  <si>
    <t>Загальний фонд</t>
  </si>
  <si>
    <t>Код</t>
  </si>
  <si>
    <t>Затверджений план на рік</t>
  </si>
  <si>
    <t>Всього профінансовано за вказаний період</t>
  </si>
  <si>
    <t>Залишки на особових рахунках які ще не розподілені</t>
  </si>
  <si>
    <t>Міська рада</t>
  </si>
  <si>
    <t>0110170</t>
  </si>
  <si>
    <t>0112180</t>
  </si>
  <si>
    <t>Первинна медична допомога населенню</t>
  </si>
  <si>
    <t>0112211</t>
  </si>
  <si>
    <t>Програма і централізовані заходи з імунопрофілактики</t>
  </si>
  <si>
    <t>0112212</t>
  </si>
  <si>
    <t>Програма і централізовані заходи боротьби з туберкульозом</t>
  </si>
  <si>
    <t>0112213</t>
  </si>
  <si>
    <t>Програма і централізовані заходи профілактики ВІЛ-інфекції/СНІДу</t>
  </si>
  <si>
    <t>0112220</t>
  </si>
  <si>
    <t>Інші заходи в галузі охорони здоров`я</t>
  </si>
  <si>
    <t>0113112</t>
  </si>
  <si>
    <t>Заходи державної політики з питань дітей та їх соціального захисту</t>
  </si>
  <si>
    <t>0113141</t>
  </si>
  <si>
    <t>Здійснення заходів та реалізація проектів на виконання Державної цільової соціальної програми `Молодь України`</t>
  </si>
  <si>
    <t>0117330</t>
  </si>
  <si>
    <t>Програми в галузі сільського господарства, лісового господарства, рибальства та мисливства</t>
  </si>
  <si>
    <t>0117410</t>
  </si>
  <si>
    <t>Заходи з енергозбереження</t>
  </si>
  <si>
    <t>0117450</t>
  </si>
  <si>
    <t>Сприяння розвитку малого та середнього підприємництва</t>
  </si>
  <si>
    <t>0118290</t>
  </si>
  <si>
    <t>Субвенція на утримання об`єктів спільного користування чи ліквідацію негативних наслідків діяльності об`єктів спільного користування</t>
  </si>
  <si>
    <t>0118390</t>
  </si>
  <si>
    <t>Медична субвенція з державного бюджету місцевим бюджетам</t>
  </si>
  <si>
    <t>0118600</t>
  </si>
  <si>
    <t>Іншi видатки</t>
  </si>
  <si>
    <t>Управління освіти</t>
  </si>
  <si>
    <t>1010180</t>
  </si>
  <si>
    <t>1011010</t>
  </si>
  <si>
    <t>Дошкільна освіта</t>
  </si>
  <si>
    <t>1011020</t>
  </si>
  <si>
    <t>Надання загальної середньої освіти загальноосвітніми навчальними закладами ( в т.ч. школою-дитячим садком, інтернатом при школі), спеціалізованими школами, ліцеями, гімназіями, колегіумами</t>
  </si>
  <si>
    <t>1011090</t>
  </si>
  <si>
    <t>Надання позашкільної освіти позашкільними закладами освіти, заходи із позашкільної роботи з дітьми</t>
  </si>
  <si>
    <t>1011140</t>
  </si>
  <si>
    <t>Підвищення кваліфікації, перепідготовка кадрів закладами післядипломної освіти ІІІ і ІV рівнів акредитації (академіями, інститутами, центрами підвищення кваліфікації)</t>
  </si>
  <si>
    <t>1011160</t>
  </si>
  <si>
    <t>Придбання, доставка та зберігання підручників і посібників</t>
  </si>
  <si>
    <t>1011170</t>
  </si>
  <si>
    <t>Методичне забезпечення діяльності навчальних закладів та інші заходи в галузі освіти</t>
  </si>
  <si>
    <t>1011190</t>
  </si>
  <si>
    <t>Централізоване ведення бухгалтерського обліку</t>
  </si>
  <si>
    <t>1011200</t>
  </si>
  <si>
    <t>Здійснення централізованого господарського обслуговування</t>
  </si>
  <si>
    <t>1011210</t>
  </si>
  <si>
    <t>Утримання інших закладів освіти</t>
  </si>
  <si>
    <t>1011220</t>
  </si>
  <si>
    <t>Інші освітні програми</t>
  </si>
  <si>
    <t>1011230</t>
  </si>
  <si>
    <t>Надання допомоги дітям-сиротам та дітям, позбавленим батьківського піклування, яким виповнюється 18 років</t>
  </si>
  <si>
    <t>Відділ молоді та спорту</t>
  </si>
  <si>
    <t>1110180</t>
  </si>
  <si>
    <t>1113141</t>
  </si>
  <si>
    <t>Соціальні програми і заходи державних органів у справах молоді</t>
  </si>
  <si>
    <t>1113160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</si>
  <si>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</si>
  <si>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1115012</t>
  </si>
  <si>
    <t>Проведення навчально-тренувальних зборів і змагань з неолімпійських видів спорту</t>
  </si>
  <si>
    <t>1115031</t>
  </si>
  <si>
    <t>Утримання та навчально-тренувальна робота комунальних дитячо-юнацьких спортивних шкіл</t>
  </si>
  <si>
    <t>1115062</t>
  </si>
  <si>
    <t>Підтримка спорту вищих досягнень та організацій, які здійснюють фізкультурно-спортивну діяльність в регіоні</t>
  </si>
  <si>
    <t>Департамент соціальної політики</t>
  </si>
  <si>
    <t>1510180</t>
  </si>
  <si>
    <t>1511060</t>
  </si>
  <si>
    <t>Надання освіти в дитячих будинках, утримання та забезпечення їх діяльності</t>
  </si>
  <si>
    <t>1513011</t>
  </si>
  <si>
    <t>Надання пільг ветеранам війни, особам, на яких поширюється чинність Закону України `Про статус ветеранів війни, гарантії їх соціального захисту`, особам, які мають особливі заслуги перед Батьківщиною, вдовам (вдівцям) та батькам померлих (загиблих) о</t>
  </si>
  <si>
    <t>1513012</t>
  </si>
  <si>
    <t>Надання пільг ветеранам військової служби, ветеранам органів внутрішніх справ, ветеранам податкової міліції, ветеранам державної пожежної охорони, ветеранам Державної кримінально-виконавчої служби, ветеранам служби цивільного захисту, ветеранам Держа</t>
  </si>
  <si>
    <t>1513013</t>
  </si>
  <si>
    <t>Надання пільг громадянам, які постраждали внаслідок Чорнобильської катастрофи, дружинам (чоловікам) та опікунам (на час опікунства) дітей померлих громадян, смерть яких пов`язана з Чорнобильською катастрофою, на житлово-комунальні послуги</t>
  </si>
  <si>
    <t>1513014</t>
  </si>
  <si>
    <t>Надання пільг пенсіонерам з числа спеціалістів із захисту рослин, передбаченим частиною четвертою статті 20 Закону України `Про захист рослин`, громадянам, передбаченим пунктом `ї` частини першої статті 77 Основ законодавства про охорону здоров`я, ча</t>
  </si>
  <si>
    <t>1513015</t>
  </si>
  <si>
    <t>Надання пільг багатодітним сім`ям на житлово-комунальні послуги</t>
  </si>
  <si>
    <t>1513016</t>
  </si>
  <si>
    <t>Надання субсидій населенню для відшкодування витрат на оплату житлово-комунальних послуг</t>
  </si>
  <si>
    <t>1513021</t>
  </si>
  <si>
    <t>1513026</t>
  </si>
  <si>
    <t>Надання субсидій населенню для відшкодування витрат на придбання твердого та рідкого пічного побутового палива і скрапленого газу</t>
  </si>
  <si>
    <t>1513034</t>
  </si>
  <si>
    <t>Надання пільг окремим категоріям громадян з послуг зв`язку</t>
  </si>
  <si>
    <t>1513035</t>
  </si>
  <si>
    <t>Компенсаційні виплати на пільговий проїзд автомобільним транспортом окремим категоріям громадян</t>
  </si>
  <si>
    <t>1513041</t>
  </si>
  <si>
    <t>Надання допомоги у зв`язку з вагітністю і пологами</t>
  </si>
  <si>
    <t>1513042</t>
  </si>
  <si>
    <t>Надання допомоги до досягнення дитиною трирічного віку</t>
  </si>
  <si>
    <t>1513043</t>
  </si>
  <si>
    <t>Надання допомоги при народженні дитини</t>
  </si>
  <si>
    <t>1513044</t>
  </si>
  <si>
    <t>Надання допомоги на дітей, над якими встановлено опіку чи піклування</t>
  </si>
  <si>
    <t>1513045</t>
  </si>
  <si>
    <t>Надання допомоги на дітей одиноким матерям</t>
  </si>
  <si>
    <t>1513046</t>
  </si>
  <si>
    <t>Надання тимчасової державної допомоги дітям</t>
  </si>
  <si>
    <t>1513047</t>
  </si>
  <si>
    <t>Надання допомоги при усиновленні дитини</t>
  </si>
  <si>
    <t>1513048</t>
  </si>
  <si>
    <t>Надання державної соціальної допомоги малозабезпеченим сім`ям</t>
  </si>
  <si>
    <t>1513049</t>
  </si>
  <si>
    <t>Надання державної соціальної допомоги інвалідам з дитинства та дітям-інвалідам</t>
  </si>
  <si>
    <t>1513050</t>
  </si>
  <si>
    <t>Пільгове медичне обслуговування осіб, які постраждали внаслідок Чорнобильської катастрофи</t>
  </si>
  <si>
    <t>1513080</t>
  </si>
  <si>
    <t>Надання допомоги по догляду за інвалідами I чи II групи внаслідок психічного розладу</t>
  </si>
  <si>
    <t>1513090</t>
  </si>
  <si>
    <t>Видатки на поховання учасників бойових дій та інвалідів війни</t>
  </si>
  <si>
    <t>1513104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</si>
  <si>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</si>
  <si>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1513105</t>
  </si>
  <si>
    <t>Надання реабілітаційних послуг інвалідам та дітям-інвалідам</t>
  </si>
  <si>
    <t>1513190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</si>
  <si>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катастрофи), на оплату житлово-комунальних послуг і природного газу</t>
  </si>
  <si>
    <t>1513202</t>
  </si>
  <si>
    <t>Надання фінансової підтримки громадським організаціям інвалідів і ветеранів, діяльність яких має соціальну спрямованість</t>
  </si>
  <si>
    <t>1513400</t>
  </si>
  <si>
    <t>Інші видатки на соціальний захист населення</t>
  </si>
  <si>
    <t>Відділ культури</t>
  </si>
  <si>
    <t>2410180</t>
  </si>
  <si>
    <t>2414030</t>
  </si>
  <si>
    <t>Фiлармонiї, музичнi колективи i ансамблі та iншi мистецькі заклади та заходи</t>
  </si>
  <si>
    <t>2414040</t>
  </si>
  <si>
    <t>Видатки на заходи, передбаченi державними i місцевими програмами розвитку культури i мистецтва</t>
  </si>
  <si>
    <t>2414060</t>
  </si>
  <si>
    <t>Бiблiотеки</t>
  </si>
  <si>
    <t>2414070</t>
  </si>
  <si>
    <t>Музеї i виставки</t>
  </si>
  <si>
    <t>2414090</t>
  </si>
  <si>
    <t>Палаци i будинки культури, клуби та iншi заклади клубного типу</t>
  </si>
  <si>
    <t>2414100</t>
  </si>
  <si>
    <t>Школи естетичного виховання дiтей</t>
  </si>
  <si>
    <t>2414200</t>
  </si>
  <si>
    <t>Інші культурно-освітні заклади та заходи</t>
  </si>
  <si>
    <t>Відділ управління комунальним майном</t>
  </si>
  <si>
    <t>4010180</t>
  </si>
  <si>
    <t>4016054</t>
  </si>
  <si>
    <t>Підтримка діяльності підприємств і організацій побутового обслуговування, що входять до комунальної власності</t>
  </si>
  <si>
    <t>4016060</t>
  </si>
  <si>
    <t>Благоустрій міст, сіл, селищ</t>
  </si>
  <si>
    <t>4018600</t>
  </si>
  <si>
    <t>Фінансове управління</t>
  </si>
  <si>
    <t>7510180</t>
  </si>
  <si>
    <t>7519010</t>
  </si>
  <si>
    <t>Обслуговування боргу</t>
  </si>
  <si>
    <t>7618010</t>
  </si>
  <si>
    <t>Резервний фонд</t>
  </si>
  <si>
    <t xml:space="preserve"> </t>
  </si>
  <si>
    <t xml:space="preserve">Усього </t>
  </si>
  <si>
    <t>Головні розпорядники коштів</t>
  </si>
  <si>
    <t>Уточнений план на 2017 рік</t>
  </si>
  <si>
    <t>Додаток 2</t>
  </si>
  <si>
    <t>Спеціальний фонд</t>
  </si>
  <si>
    <t>0116310</t>
  </si>
  <si>
    <t>Реалізація заходів щодо інвестиційного розвитку території</t>
  </si>
  <si>
    <t>0116330</t>
  </si>
  <si>
    <t>Проведення невідкладних відновлювальних робіт, будівництво та реконструкція загальноосвітніх навчальних закладів</t>
  </si>
  <si>
    <t>0116430</t>
  </si>
  <si>
    <t>Розробка схем та проектних рішень масового застосування</t>
  </si>
  <si>
    <t>1016310</t>
  </si>
  <si>
    <t>1016330</t>
  </si>
  <si>
    <t>1116310</t>
  </si>
  <si>
    <t>1516310</t>
  </si>
  <si>
    <t>2416310</t>
  </si>
  <si>
    <t>4016310</t>
  </si>
  <si>
    <t>4016322</t>
  </si>
  <si>
    <t>Житлове будівництво і придбання житла військовослужбовцям та особам рядового і начальницького складу, звільненим у запас або відставку за станом здоров`я, віком, вислугою років та у зв`язку із скороченням штатів, які перебувають на квартирному обліку</t>
  </si>
  <si>
    <t>4017470</t>
  </si>
  <si>
    <t>Внески до статутного капіталу суб`єктів господарювання</t>
  </si>
  <si>
    <t>4019110</t>
  </si>
  <si>
    <t>Охорона та раціональне використання природних ресурсів</t>
  </si>
  <si>
    <t>4019180</t>
  </si>
  <si>
    <t>Цільові фонди, утворені Верховною Радою Автономної Республіки Крим, органами місцевого самоврядування і місцевими органами виконавчої влади</t>
  </si>
  <si>
    <t>7516310</t>
  </si>
  <si>
    <t>Виконання видаткової частини бюджету</t>
  </si>
  <si>
    <t>Керівництво і управління у  сфері молоді і спорту</t>
  </si>
  <si>
    <t>Керівництво і управління у сфері культури</t>
  </si>
  <si>
    <t>Організаційне, інформаційно-аналітичне та матеріально-технічне забезпечення діяльності міської ради</t>
  </si>
  <si>
    <t>7600000</t>
  </si>
  <si>
    <t xml:space="preserve">Керівництво і управління у сфері освіти </t>
  </si>
  <si>
    <t>Керівництво і управління у сфері соціального захисту населення</t>
  </si>
  <si>
    <t>Керівництво і управління у  сфері управління комунальним майном</t>
  </si>
  <si>
    <t>Керівництво і управління у сфері фінансів</t>
  </si>
  <si>
    <t>0100000</t>
  </si>
  <si>
    <t>1000000</t>
  </si>
  <si>
    <t>1100000</t>
  </si>
  <si>
    <t>1500000</t>
  </si>
  <si>
    <t>2400000</t>
  </si>
  <si>
    <t>4000000</t>
  </si>
  <si>
    <t>7500000</t>
  </si>
  <si>
    <t>міської ради</t>
  </si>
  <si>
    <t>Погоджено:</t>
  </si>
  <si>
    <t>Перший заступник міського голови</t>
  </si>
  <si>
    <t>Коцюр С. П.</t>
  </si>
  <si>
    <t>"____"___________2017р</t>
  </si>
  <si>
    <t>Начальник юридичного відділу</t>
  </si>
  <si>
    <t>Сончак Л.Б.</t>
  </si>
  <si>
    <t>Начальник відділу з питань</t>
  </si>
  <si>
    <t>цивільного захисту міської ради</t>
  </si>
  <si>
    <t>Кротюк О. С.</t>
  </si>
  <si>
    <t>Начальник фінансового управління</t>
  </si>
  <si>
    <t>Бакай Г. Д.</t>
  </si>
  <si>
    <t>Виконавець:</t>
  </si>
  <si>
    <t>міста Коломиї за І півріччя 2017 року</t>
  </si>
  <si>
    <t>Уточнений план на І півріччя 2017 року</t>
  </si>
  <si>
    <t>Касові видатки за І півріччя 2017 року</t>
  </si>
  <si>
    <t>Відсоток виконання до уточненого плану на І півріччя</t>
  </si>
  <si>
    <t>Видатки на запобігання та ліквідацію надзвичайних ситуацій та наслідків стихійного лиха</t>
  </si>
  <si>
    <t>0117810</t>
  </si>
  <si>
    <t>до рішення міської ради</t>
  </si>
  <si>
    <t>Міський голова</t>
  </si>
  <si>
    <t>І. Слюзар</t>
  </si>
  <si>
    <t xml:space="preserve">"____ " __________2017р.   </t>
  </si>
  <si>
    <t>від 20.07.2017 р. №1714-23/2017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</si>
</sst>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0.00"/>
    <numFmt numFmtId="165" formatCode="_-* #,##0\ _F_-;\-* #,##0\ _F_-;_-* &quot;-&quot;\ _F_-;_-@_-"/>
    <numFmt numFmtId="166" formatCode="_-* #,##0.00\ _F_-;\-* #,##0.00\ _F_-;_-* &quot;-&quot;??\ _F_-;_-@_-"/>
    <numFmt numFmtId="167" formatCode="0.0"/>
  </numFmts>
  <fonts count="43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4"/>
      <name val="Arial Cyr"/>
      <charset val="204"/>
    </font>
    <font>
      <sz val="8"/>
      <name val="Arial Cyr"/>
      <charset val="204"/>
    </font>
    <font>
      <sz val="10"/>
      <name val="Helv"/>
      <charset val="204"/>
    </font>
    <font>
      <sz val="1"/>
      <color indexed="16"/>
      <name val="Courier New"/>
      <family val="3"/>
      <charset val="204"/>
    </font>
    <font>
      <sz val="1"/>
      <color indexed="8"/>
      <name val="Courier New"/>
      <family val="3"/>
    </font>
    <font>
      <b/>
      <sz val="1"/>
      <color indexed="8"/>
      <name val="Courier New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54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49"/>
      <name val="Cambria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8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23"/>
      <name val="Calibri"/>
      <family val="2"/>
      <charset val="204"/>
    </font>
    <font>
      <sz val="11"/>
      <color indexed="19"/>
      <name val="Calibri"/>
      <family val="2"/>
      <charset val="204"/>
    </font>
    <font>
      <sz val="11"/>
      <color indexed="10"/>
      <name val="Calibri"/>
      <family val="2"/>
      <charset val="204"/>
    </font>
    <font>
      <i/>
      <sz val="11"/>
      <color indexed="63"/>
      <name val="Calibri"/>
      <family val="2"/>
      <charset val="204"/>
    </font>
    <font>
      <sz val="8"/>
      <name val="Helvetica-Narrow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20"/>
      <name val="Times New Roman"/>
      <family val="1"/>
      <charset val="204"/>
    </font>
    <font>
      <b/>
      <sz val="11"/>
      <name val="Times New Roman"/>
      <family val="1"/>
      <charset val="204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60"/>
      </patternFill>
    </fill>
    <fill>
      <patternFill patternType="solid">
        <fgColor indexed="6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3"/>
      </patternFill>
    </fill>
    <fill>
      <patternFill patternType="solid">
        <fgColor indexed="54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6">
    <xf numFmtId="0" fontId="0" fillId="0" borderId="0"/>
    <xf numFmtId="0" fontId="5" fillId="0" borderId="0"/>
    <xf numFmtId="0" fontId="7" fillId="0" borderId="1">
      <protection locked="0"/>
    </xf>
    <xf numFmtId="0" fontId="6" fillId="0" borderId="0">
      <protection locked="0"/>
    </xf>
    <xf numFmtId="0" fontId="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6" fillId="0" borderId="1">
      <protection locked="0"/>
    </xf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5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4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7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7" borderId="0" applyNumberFormat="0" applyBorder="0" applyAlignment="0" applyProtection="0"/>
    <xf numFmtId="0" fontId="1" fillId="0" borderId="0"/>
    <xf numFmtId="0" fontId="10" fillId="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1" borderId="0" applyNumberFormat="0" applyBorder="0" applyAlignment="0" applyProtection="0"/>
    <xf numFmtId="0" fontId="10" fillId="17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7" borderId="0" applyNumberFormat="0" applyBorder="0" applyAlignment="0" applyProtection="0"/>
    <xf numFmtId="0" fontId="10" fillId="21" borderId="0" applyNumberFormat="0" applyBorder="0" applyAlignment="0" applyProtection="0"/>
    <xf numFmtId="0" fontId="11" fillId="7" borderId="2" applyNumberFormat="0" applyAlignment="0" applyProtection="0"/>
    <xf numFmtId="0" fontId="12" fillId="7" borderId="3" applyNumberFormat="0" applyAlignment="0" applyProtection="0"/>
    <xf numFmtId="0" fontId="13" fillId="14" borderId="2" applyNumberFormat="0" applyAlignment="0" applyProtection="0"/>
    <xf numFmtId="0" fontId="14" fillId="14" borderId="3" applyNumberFormat="0" applyAlignment="0" applyProtection="0"/>
    <xf numFmtId="0" fontId="15" fillId="4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5" fillId="0" borderId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24" borderId="9" applyNumberFormat="0" applyAlignment="0" applyProtection="0"/>
    <xf numFmtId="0" fontId="21" fillId="24" borderId="10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5" borderId="0" applyNumberFormat="0" applyBorder="0" applyAlignment="0" applyProtection="0"/>
    <xf numFmtId="0" fontId="14" fillId="8" borderId="2" applyNumberFormat="0" applyAlignment="0" applyProtection="0"/>
    <xf numFmtId="0" fontId="4" fillId="0" borderId="0"/>
    <xf numFmtId="0" fontId="25" fillId="0" borderId="0"/>
    <xf numFmtId="0" fontId="20" fillId="0" borderId="11" applyNumberFormat="0" applyFill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" fillId="26" borderId="12" applyNumberFormat="0" applyFont="0" applyAlignment="0" applyProtection="0"/>
    <xf numFmtId="0" fontId="1" fillId="26" borderId="12" applyNumberFormat="0" applyFont="0" applyAlignment="0" applyProtection="0"/>
    <xf numFmtId="0" fontId="28" fillId="8" borderId="3" applyNumberFormat="0" applyAlignment="0" applyProtection="0"/>
    <xf numFmtId="0" fontId="19" fillId="0" borderId="7" applyNumberFormat="0" applyFill="0" applyAlignment="0" applyProtection="0"/>
    <xf numFmtId="0" fontId="29" fillId="25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5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0" fontId="15" fillId="4" borderId="0" applyNumberFormat="0" applyBorder="0" applyAlignment="0" applyProtection="0"/>
    <xf numFmtId="0" fontId="7" fillId="0" borderId="0">
      <protection locked="0"/>
    </xf>
  </cellStyleXfs>
  <cellXfs count="5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164" fontId="2" fillId="27" borderId="13" xfId="0" applyNumberFormat="1" applyFont="1" applyFill="1" applyBorder="1" applyAlignment="1">
      <alignment vertical="center" wrapText="1"/>
    </xf>
    <xf numFmtId="164" fontId="0" fillId="0" borderId="13" xfId="0" applyNumberFormat="1" applyBorder="1" applyAlignment="1">
      <alignment vertical="center" wrapText="1"/>
    </xf>
    <xf numFmtId="0" fontId="3" fillId="0" borderId="0" xfId="0" applyFont="1" applyAlignment="1"/>
    <xf numFmtId="0" fontId="2" fillId="0" borderId="0" xfId="0" applyFont="1" applyAlignment="1"/>
    <xf numFmtId="49" fontId="35" fillId="0" borderId="13" xfId="0" applyNumberFormat="1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27" borderId="13" xfId="0" applyFont="1" applyFill="1" applyBorder="1" applyAlignment="1">
      <alignment vertical="center" wrapText="1"/>
    </xf>
    <xf numFmtId="0" fontId="35" fillId="27" borderId="13" xfId="0" quotePrefix="1" applyFont="1" applyFill="1" applyBorder="1" applyAlignment="1">
      <alignment vertical="center" wrapText="1"/>
    </xf>
    <xf numFmtId="164" fontId="35" fillId="27" borderId="13" xfId="0" applyNumberFormat="1" applyFont="1" applyFill="1" applyBorder="1" applyAlignment="1">
      <alignment vertical="center" wrapText="1"/>
    </xf>
    <xf numFmtId="3" fontId="35" fillId="27" borderId="13" xfId="0" applyNumberFormat="1" applyFont="1" applyFill="1" applyBorder="1" applyAlignment="1">
      <alignment vertical="center" wrapText="1"/>
    </xf>
    <xf numFmtId="0" fontId="36" fillId="0" borderId="0" xfId="0" applyFont="1"/>
    <xf numFmtId="0" fontId="35" fillId="0" borderId="13" xfId="0" quotePrefix="1" applyFont="1" applyFill="1" applyBorder="1" applyAlignment="1">
      <alignment vertical="center" wrapText="1"/>
    </xf>
    <xf numFmtId="0" fontId="35" fillId="0" borderId="13" xfId="0" applyFont="1" applyFill="1" applyBorder="1" applyAlignment="1">
      <alignment vertical="center" wrapText="1"/>
    </xf>
    <xf numFmtId="164" fontId="35" fillId="0" borderId="13" xfId="0" applyNumberFormat="1" applyFont="1" applyFill="1" applyBorder="1" applyAlignment="1">
      <alignment vertical="center" wrapText="1"/>
    </xf>
    <xf numFmtId="3" fontId="35" fillId="0" borderId="13" xfId="0" applyNumberFormat="1" applyFont="1" applyFill="1" applyBorder="1" applyAlignment="1">
      <alignment vertical="center" wrapText="1"/>
    </xf>
    <xf numFmtId="164" fontId="36" fillId="0" borderId="13" xfId="0" applyNumberFormat="1" applyFont="1" applyFill="1" applyBorder="1" applyAlignment="1">
      <alignment vertical="center" wrapText="1"/>
    </xf>
    <xf numFmtId="3" fontId="36" fillId="0" borderId="13" xfId="0" applyNumberFormat="1" applyFont="1" applyFill="1" applyBorder="1" applyAlignment="1">
      <alignment vertical="center" wrapText="1"/>
    </xf>
    <xf numFmtId="164" fontId="2" fillId="0" borderId="13" xfId="0" applyNumberFormat="1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Border="1" applyAlignment="1">
      <alignment horizontal="left"/>
    </xf>
    <xf numFmtId="0" fontId="38" fillId="0" borderId="0" xfId="78" applyFont="1"/>
    <xf numFmtId="1" fontId="38" fillId="0" borderId="0" xfId="78" applyNumberFormat="1" applyFont="1"/>
    <xf numFmtId="167" fontId="38" fillId="0" borderId="0" xfId="78" applyNumberFormat="1" applyFont="1" applyBorder="1"/>
    <xf numFmtId="0" fontId="39" fillId="0" borderId="0" xfId="78" applyFont="1"/>
    <xf numFmtId="0" fontId="39" fillId="0" borderId="0" xfId="78" applyFont="1" applyAlignment="1">
      <alignment horizontal="left"/>
    </xf>
    <xf numFmtId="1" fontId="34" fillId="0" borderId="0" xfId="78" applyNumberFormat="1" applyFont="1"/>
    <xf numFmtId="1" fontId="39" fillId="0" borderId="0" xfId="78" applyNumberFormat="1" applyFont="1"/>
    <xf numFmtId="0" fontId="40" fillId="0" borderId="0" xfId="78" applyFont="1" applyAlignment="1">
      <alignment horizontal="left"/>
    </xf>
    <xf numFmtId="0" fontId="40" fillId="0" borderId="0" xfId="78" applyFont="1"/>
    <xf numFmtId="0" fontId="41" fillId="0" borderId="0" xfId="78" applyFont="1"/>
    <xf numFmtId="0" fontId="38" fillId="0" borderId="0" xfId="78" applyFont="1" applyBorder="1" applyAlignment="1">
      <alignment wrapText="1"/>
    </xf>
    <xf numFmtId="0" fontId="41" fillId="0" borderId="0" xfId="78" applyFont="1" applyAlignment="1">
      <alignment horizontal="left"/>
    </xf>
    <xf numFmtId="0" fontId="35" fillId="0" borderId="14" xfId="79" applyFont="1" applyBorder="1" applyAlignment="1">
      <alignment horizontal="center" vertical="center" wrapText="1"/>
    </xf>
    <xf numFmtId="0" fontId="0" fillId="27" borderId="0" xfId="0" applyFill="1"/>
    <xf numFmtId="3" fontId="36" fillId="27" borderId="13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7" borderId="0" xfId="0" applyFill="1" applyAlignment="1">
      <alignment horizontal="center"/>
    </xf>
    <xf numFmtId="0" fontId="42" fillId="0" borderId="0" xfId="0" applyFont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Fill="1" applyAlignment="1">
      <alignment horizontal="center" vertical="center"/>
    </xf>
    <xf numFmtId="0" fontId="39" fillId="0" borderId="0" xfId="78" applyFont="1" applyAlignment="1">
      <alignment horizontal="left"/>
    </xf>
    <xf numFmtId="0" fontId="40" fillId="0" borderId="0" xfId="78" applyFont="1" applyAlignment="1">
      <alignment horizontal="left"/>
    </xf>
    <xf numFmtId="0" fontId="33" fillId="0" borderId="0" xfId="0" applyFont="1" applyAlignment="1">
      <alignment horizontal="justify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15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96">
    <cellStyle name="”€ќђќ‘ћ‚›‰" xfId="3"/>
    <cellStyle name="”€љ‘€ђћ‚ђќќ›‰" xfId="4"/>
    <cellStyle name="”ќђќ‘ћ‚›‰" xfId="5"/>
    <cellStyle name="”љ‘ђћ‚ђќќ›‰" xfId="6"/>
    <cellStyle name="„…ќ…†ќ›‰" xfId="7"/>
    <cellStyle name="€’ћѓћ‚›‰" xfId="10"/>
    <cellStyle name="‡ђѓћ‹ћ‚ћљ1" xfId="8"/>
    <cellStyle name="‡ђѓћ‹ћ‚ћљ2" xfId="9"/>
    <cellStyle name="’ћѓћ‚›‰" xfId="2"/>
    <cellStyle name="20% - Акцент1" xfId="11" builtinId="30" customBuiltin="1"/>
    <cellStyle name="20% - Акцент2" xfId="12" builtinId="34" customBuiltin="1"/>
    <cellStyle name="20% - Акцент3" xfId="13" builtinId="38" customBuiltin="1"/>
    <cellStyle name="20% - Акцент4" xfId="14" builtinId="42" customBuiltin="1"/>
    <cellStyle name="20% - Акцент5" xfId="15" builtinId="46" customBuiltin="1"/>
    <cellStyle name="20% - Акцент6" xfId="16" builtinId="50" customBuiltin="1"/>
    <cellStyle name="20% – Акцентування1" xfId="17"/>
    <cellStyle name="20% – Акцентування2" xfId="18"/>
    <cellStyle name="20% – Акцентування3" xfId="19"/>
    <cellStyle name="20% – Акцентування4" xfId="20"/>
    <cellStyle name="20% – Акцентування5" xfId="21"/>
    <cellStyle name="20% – Акцентування6" xfId="22"/>
    <cellStyle name="40% - Акцент1" xfId="23" builtinId="31" customBuiltin="1"/>
    <cellStyle name="40% - Акцент2" xfId="24" builtinId="35" customBuiltin="1"/>
    <cellStyle name="40% - Акцент3" xfId="25" builtinId="39" customBuiltin="1"/>
    <cellStyle name="40% - Акцент4" xfId="26" builtinId="43" customBuiltin="1"/>
    <cellStyle name="40% - Акцент5" xfId="27" builtinId="47" customBuiltin="1"/>
    <cellStyle name="40% - Акцент6" xfId="28" builtinId="51" customBuiltin="1"/>
    <cellStyle name="40% – Акцентування1" xfId="29"/>
    <cellStyle name="40% – Акцентування2" xfId="30"/>
    <cellStyle name="40% – Акцентування3" xfId="31"/>
    <cellStyle name="40% – Акцентування4" xfId="32"/>
    <cellStyle name="40% – Акцентування5" xfId="33"/>
    <cellStyle name="40% – Акцентування6" xfId="34"/>
    <cellStyle name="60% - Акцент1" xfId="35" builtinId="32" customBuiltin="1"/>
    <cellStyle name="60% - Акцент2" xfId="36" builtinId="36" customBuiltin="1"/>
    <cellStyle name="60% - Акцент3" xfId="37" builtinId="40" customBuiltin="1"/>
    <cellStyle name="60% - Акцент4" xfId="38" builtinId="44" customBuiltin="1"/>
    <cellStyle name="60% - Акцент5" xfId="39" builtinId="48" customBuiltin="1"/>
    <cellStyle name="60% - Акцент6" xfId="40" builtinId="52" customBuiltin="1"/>
    <cellStyle name="60% – Акцентування1" xfId="41"/>
    <cellStyle name="60% – Акцентування2" xfId="42"/>
    <cellStyle name="60% – Акцентування3" xfId="43"/>
    <cellStyle name="60% – Акцентування4" xfId="44"/>
    <cellStyle name="60% – Акцентування5" xfId="45"/>
    <cellStyle name="60% – Акцентування6" xfId="46"/>
    <cellStyle name="Normal_meresha_07" xfId="47"/>
    <cellStyle name="Акцент1" xfId="48" builtinId="29" customBuiltin="1"/>
    <cellStyle name="Акцент2" xfId="49" builtinId="33" customBuiltin="1"/>
    <cellStyle name="Акцент3" xfId="50" builtinId="37" customBuiltin="1"/>
    <cellStyle name="Акцент4" xfId="51" builtinId="41" customBuiltin="1"/>
    <cellStyle name="Акцент5" xfId="52" builtinId="45" customBuiltin="1"/>
    <cellStyle name="Акцент6" xfId="53" builtinId="49" customBuiltin="1"/>
    <cellStyle name="Акцентування1" xfId="54"/>
    <cellStyle name="Акцентування2" xfId="55"/>
    <cellStyle name="Акцентування3" xfId="56"/>
    <cellStyle name="Акцентування4" xfId="57"/>
    <cellStyle name="Акцентування5" xfId="58"/>
    <cellStyle name="Акцентування6" xfId="59"/>
    <cellStyle name="Ввід" xfId="60"/>
    <cellStyle name="Ввод " xfId="61" builtinId="20" customBuiltin="1"/>
    <cellStyle name="Вывод" xfId="62" builtinId="21" customBuiltin="1"/>
    <cellStyle name="Вычисление" xfId="63" builtinId="22" customBuiltin="1"/>
    <cellStyle name="Добре" xfId="64"/>
    <cellStyle name="Заголовок 1" xfId="65" builtinId="16" customBuiltin="1"/>
    <cellStyle name="Заголовок 2" xfId="66" builtinId="17" customBuiltin="1"/>
    <cellStyle name="Заголовок 3" xfId="67" builtinId="18" customBuiltin="1"/>
    <cellStyle name="Заголовок 4" xfId="68" builtinId="19" customBuiltin="1"/>
    <cellStyle name="Звичайний_rozbuvka 1 квартал" xfId="69"/>
    <cellStyle name="Зв'язана клітинка" xfId="70"/>
    <cellStyle name="Итог" xfId="71" builtinId="25" customBuiltin="1"/>
    <cellStyle name="Контрольна клітинка" xfId="72"/>
    <cellStyle name="Контрольная ячейка" xfId="73" builtinId="23" customBuiltin="1"/>
    <cellStyle name="Назва" xfId="74"/>
    <cellStyle name="Название" xfId="75" builtinId="15" customBuiltin="1"/>
    <cellStyle name="Нейтральный" xfId="76" builtinId="28" customBuiltin="1"/>
    <cellStyle name="Обчислення" xfId="77"/>
    <cellStyle name="Обычный" xfId="0" builtinId="0"/>
    <cellStyle name="Обычный_Додаток 2 (доходи) грудень.2008 ." xfId="78"/>
    <cellStyle name="Обычный_Лист1" xfId="79"/>
    <cellStyle name="Підсумок" xfId="80"/>
    <cellStyle name="Плохой" xfId="81" builtinId="27" customBuiltin="1"/>
    <cellStyle name="Поганий" xfId="82"/>
    <cellStyle name="Пояснение" xfId="83" builtinId="53" customBuiltin="1"/>
    <cellStyle name="Примечание" xfId="84" builtinId="10" customBuiltin="1"/>
    <cellStyle name="Примітка" xfId="85"/>
    <cellStyle name="Результат" xfId="86"/>
    <cellStyle name="Связанная ячейка" xfId="87" builtinId="24" customBuiltin="1"/>
    <cellStyle name="Середній" xfId="88"/>
    <cellStyle name="Стиль 1" xfId="1"/>
    <cellStyle name="Текст попередження" xfId="89"/>
    <cellStyle name="Текст пояснення" xfId="90"/>
    <cellStyle name="Текст предупреждения" xfId="91" builtinId="11" customBuiltin="1"/>
    <cellStyle name="Тысячи [0]_Example " xfId="92"/>
    <cellStyle name="Тысячи_Example " xfId="93"/>
    <cellStyle name="Хороший" xfId="94" builtinId="26" customBuiltin="1"/>
    <cellStyle name="Џђћ–…ќ’ќ›‰" xfId="9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LNOPER\Budg2005\&#1048;&#1085;&#1092;&#1086;&#1088;&#1084;&#1072;&#1094;&#1080;&#1103;%20&#1082;%20&#1075;&#1086;&#1076;&#1086;&#1074;&#1086;&#1084;&#1091;%20&#1086;&#1090;&#1095;&#1077;&#1090;&#1091;%202005\&#1075;.&#1057;&#1091;&#1076;&#1072;&#1082;\dod30-3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од 30"/>
      <sheetName val="Дод 31"/>
      <sheetName val="Дод 32"/>
      <sheetName val="Дод 33"/>
      <sheetName val="Дод 34"/>
      <sheetName val="Дод 35"/>
      <sheetName val="Дод 36"/>
      <sheetName val="Дод 37"/>
    </sheetNames>
    <sheetDataSet>
      <sheetData sheetId="0">
        <row r="3">
          <cell r="A3" t="str">
            <v>Дані про причини невиконання у 2005 році річних розрахункових показників МФУ по доходах місцевих бюджетів  
та зменшення основних надходжень у 2005 році порівняно з 2004 роком по м.Судак</v>
          </cell>
        </row>
        <row r="6">
          <cell r="A6" t="str">
            <v>Адміністративно-територіальні одиниці</v>
          </cell>
          <cell r="B6" t="str">
            <v>Причини невиконання у 2005 році річних розрахункових показників МФУ по</v>
          </cell>
          <cell r="E6" t="str">
            <v>Причини зменшення/збільшення більше ніж в 1,5 рази фактичних надходжень у 2005 році порівняно з 2004 роком:</v>
          </cell>
        </row>
        <row r="7">
          <cell r="B7" t="str">
            <v>доходах загального фонду (без урахування обсягів міжбюджетних трансмфертів)</v>
          </cell>
          <cell r="C7" t="str">
            <v>в тому числі по доходах, що враховуються при визначенні міжбюджетних трансфертів</v>
          </cell>
          <cell r="D7" t="str">
            <v>доходах спеціального фонду (без урахування обсягів міжбюджетних трансмфертів)</v>
          </cell>
          <cell r="E7" t="str">
            <v>податку з доходів фізичних осіб</v>
          </cell>
          <cell r="F7" t="str">
            <v>плати за землю</v>
          </cell>
          <cell r="G7" t="str">
            <v>єдиного податку на підприєм-
ницьку діяльність</v>
          </cell>
          <cell r="H7" t="str">
            <v>місцевих податків і зборів (в розрізі податків і зборів)</v>
          </cell>
          <cell r="I7" t="str">
            <v>плати за торговий патент на деякі види підприєм-
ницької діяльності</v>
          </cell>
          <cell r="J7" t="str">
            <v>власних надходжень бюджетних установ (в розрізі надходжень)</v>
          </cell>
          <cell r="K7" t="str">
            <v>надходжень від відчуження майна, яке належить АРК та майна, що знаходиться у комунальній власності</v>
          </cell>
          <cell r="L7" t="str">
            <v>податку з власників наземних транспортних засобів та інших самохідних машин та механізмів</v>
          </cell>
          <cell r="M7" t="str">
            <v>надходжень від продажу землі</v>
          </cell>
          <cell r="N7" t="str">
            <v>інших податків та платежів, зміна надходжень яких суттєво вплинула на невиконання у 2005 році розрахункових показників МФУ (в розрізі надходжень)</v>
          </cell>
        </row>
        <row r="8">
          <cell r="A8">
            <v>1</v>
          </cell>
        </row>
        <row r="9">
          <cell r="A9" t="str">
            <v>м.Судак</v>
          </cell>
        </row>
        <row r="12">
          <cell r="A12" t="str">
            <v xml:space="preserve">Начальник головного фінансового управління                            </v>
          </cell>
        </row>
        <row r="14">
          <cell r="A14" t="str">
            <v>Кобзева 2 26 46</v>
          </cell>
        </row>
      </sheetData>
      <sheetData sheetId="1" refreshError="1"/>
      <sheetData sheetId="2"/>
      <sheetData sheetId="3"/>
      <sheetData sheetId="4">
        <row r="3">
          <cell r="A3" t="str">
            <v>Дані про суми наданих органами місцевого самоврядування м.Судак пільг зі сплати податків та зборів у 2005 році</v>
          </cell>
        </row>
        <row r="6">
          <cell r="A6" t="str">
            <v>Адміністративно-територіальні одиниці</v>
          </cell>
          <cell r="B6" t="str">
            <v>Всього надано пільг</v>
          </cell>
          <cell r="D6" t="str">
            <v>в тому числі по сплаті:</v>
          </cell>
        </row>
        <row r="7">
          <cell r="D7" t="str">
            <v>податоку з доходів фізичних осіб</v>
          </cell>
          <cell r="H7" t="str">
            <v>податку на прибуток підприємств і організацій, що належать до комунальної власності</v>
          </cell>
          <cell r="L7" t="str">
            <v>податоку з власників траснпортних засобів та інших самохідних машин і механізмів</v>
          </cell>
          <cell r="O7" t="str">
            <v>питома вага</v>
          </cell>
          <cell r="P7" t="str">
            <v>збору за спеціальне використання водних ресурсів місцевого значення</v>
          </cell>
          <cell r="T7" t="str">
            <v>плати за землю</v>
          </cell>
          <cell r="W7" t="str">
            <v>питома вага</v>
          </cell>
          <cell r="X7" t="str">
            <v>орендної плати за землю з фізичних осіб</v>
          </cell>
          <cell r="AA7" t="str">
            <v>питома вага</v>
          </cell>
          <cell r="AB7" t="str">
            <v>орендної плата за землю з юридичних осіб</v>
          </cell>
          <cell r="AE7" t="str">
            <v>питома вага</v>
          </cell>
          <cell r="AF7" t="str">
            <v>плати за державну реєстрацію суб"єктів підприємницької діяльності</v>
          </cell>
          <cell r="AI7" t="str">
            <v>питома вага</v>
          </cell>
          <cell r="AJ7" t="str">
            <v>місцевих податків і зборів</v>
          </cell>
          <cell r="AO7" t="str">
            <v>інших податків і зборів</v>
          </cell>
          <cell r="AQ7" t="str">
            <v>питома вага</v>
          </cell>
        </row>
        <row r="9">
          <cell r="A9">
            <v>1</v>
          </cell>
        </row>
        <row r="10">
          <cell r="A10" t="str">
            <v>___________ область</v>
          </cell>
        </row>
        <row r="11">
          <cell r="A11" t="str">
            <v>м.Судак</v>
          </cell>
        </row>
        <row r="14">
          <cell r="A14" t="str">
            <v xml:space="preserve">Начальник ГФУ                           </v>
          </cell>
        </row>
        <row r="17">
          <cell r="A17" t="str">
            <v>Кобзева 2 26 46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</sheetPr>
  <dimension ref="A1:E51"/>
  <sheetViews>
    <sheetView view="pageBreakPreview" zoomScale="70" zoomScaleNormal="40" zoomScaleSheetLayoutView="85" workbookViewId="0">
      <selection activeCell="B44" sqref="B44"/>
    </sheetView>
  </sheetViews>
  <sheetFormatPr defaultColWidth="8" defaultRowHeight="18.75"/>
  <cols>
    <col min="1" max="1" width="17.5703125" style="23" customWidth="1"/>
    <col min="2" max="2" width="75.5703125" style="23" customWidth="1"/>
    <col min="3" max="3" width="30.42578125" style="23" customWidth="1"/>
    <col min="4" max="4" width="17.140625" style="23" customWidth="1"/>
    <col min="5" max="5" width="19" style="23" customWidth="1"/>
    <col min="6" max="6" width="20.140625" style="23" bestFit="1" customWidth="1"/>
    <col min="7" max="7" width="11.28515625" style="23" bestFit="1" customWidth="1"/>
    <col min="8" max="8" width="15.42578125" style="23" bestFit="1" customWidth="1"/>
    <col min="9" max="9" width="20.140625" style="23" bestFit="1" customWidth="1"/>
    <col min="10" max="16384" width="8" style="23"/>
  </cols>
  <sheetData>
    <row r="1" spans="1:5" ht="24.95" customHeight="1"/>
    <row r="2" spans="1:5" ht="24.95" customHeight="1">
      <c r="D2" s="24"/>
      <c r="E2" s="25"/>
    </row>
    <row r="3" spans="1:5" ht="24.95" customHeight="1">
      <c r="B3" s="26"/>
      <c r="D3" s="24"/>
      <c r="E3" s="25"/>
    </row>
    <row r="4" spans="1:5" ht="24.95" customHeight="1"/>
    <row r="5" spans="1:5" ht="20.25">
      <c r="A5" s="44" t="s">
        <v>199</v>
      </c>
      <c r="B5" s="44"/>
    </row>
    <row r="6" spans="1:5" ht="20.25">
      <c r="B6" s="26"/>
      <c r="D6" s="28"/>
      <c r="E6" s="25"/>
    </row>
    <row r="7" spans="1:5" ht="24.75" customHeight="1">
      <c r="A7" s="44" t="s">
        <v>200</v>
      </c>
      <c r="B7" s="44"/>
      <c r="D7" s="29"/>
    </row>
    <row r="8" spans="1:5" ht="20.25">
      <c r="A8" s="45" t="s">
        <v>201</v>
      </c>
      <c r="B8" s="45"/>
      <c r="D8" s="29" t="s">
        <v>202</v>
      </c>
      <c r="E8" s="25"/>
    </row>
    <row r="9" spans="1:5" ht="24.75" customHeight="1">
      <c r="A9" s="30"/>
      <c r="B9" s="30"/>
      <c r="D9" s="29"/>
    </row>
    <row r="10" spans="1:5" ht="20.25">
      <c r="A10" s="44" t="s">
        <v>203</v>
      </c>
      <c r="B10" s="44"/>
      <c r="D10" s="29"/>
    </row>
    <row r="11" spans="1:5" ht="20.25">
      <c r="A11" s="44" t="s">
        <v>198</v>
      </c>
      <c r="B11" s="44"/>
      <c r="D11" s="29"/>
    </row>
    <row r="12" spans="1:5" ht="20.25">
      <c r="A12" s="45" t="s">
        <v>204</v>
      </c>
      <c r="B12" s="45"/>
      <c r="D12" s="29" t="s">
        <v>202</v>
      </c>
    </row>
    <row r="13" spans="1:5" ht="20.25">
      <c r="A13" s="30"/>
      <c r="B13" s="30"/>
      <c r="D13" s="29"/>
    </row>
    <row r="14" spans="1:5" ht="20.25">
      <c r="A14" s="27" t="s">
        <v>205</v>
      </c>
      <c r="B14" s="30"/>
      <c r="D14" s="29"/>
    </row>
    <row r="15" spans="1:5" ht="20.25">
      <c r="A15" s="27" t="s">
        <v>206</v>
      </c>
      <c r="B15" s="30"/>
      <c r="D15" s="29"/>
    </row>
    <row r="16" spans="1:5" ht="20.25">
      <c r="A16" s="30" t="s">
        <v>207</v>
      </c>
      <c r="B16" s="30"/>
      <c r="D16" s="29" t="s">
        <v>202</v>
      </c>
    </row>
    <row r="17" spans="1:4" ht="25.5" customHeight="1">
      <c r="B17" s="31"/>
      <c r="D17" s="29"/>
    </row>
    <row r="18" spans="1:4" ht="20.25">
      <c r="A18" s="27" t="s">
        <v>208</v>
      </c>
      <c r="B18" s="27"/>
      <c r="D18" s="29"/>
    </row>
    <row r="19" spans="1:4" ht="20.25">
      <c r="A19" s="44" t="s">
        <v>198</v>
      </c>
      <c r="B19" s="44"/>
      <c r="D19" s="29"/>
    </row>
    <row r="20" spans="1:4" ht="20.25">
      <c r="A20" s="45" t="s">
        <v>209</v>
      </c>
      <c r="B20" s="45"/>
      <c r="D20" s="29" t="s">
        <v>202</v>
      </c>
    </row>
    <row r="21" spans="1:4" ht="20.25">
      <c r="B21" s="31"/>
      <c r="D21" s="29"/>
    </row>
    <row r="22" spans="1:4" ht="20.25">
      <c r="B22" s="26"/>
      <c r="D22" s="29"/>
    </row>
    <row r="23" spans="1:4" ht="20.25">
      <c r="A23" s="44" t="s">
        <v>210</v>
      </c>
      <c r="B23" s="44"/>
      <c r="D23" s="29"/>
    </row>
    <row r="24" spans="1:4" ht="20.25">
      <c r="A24" s="27" t="s">
        <v>208</v>
      </c>
      <c r="B24" s="27"/>
      <c r="D24" s="29"/>
    </row>
    <row r="25" spans="1:4" ht="20.25">
      <c r="A25" s="44" t="s">
        <v>198</v>
      </c>
      <c r="B25" s="44"/>
      <c r="D25" s="29"/>
    </row>
    <row r="26" spans="1:4" ht="20.25">
      <c r="A26" s="45" t="s">
        <v>209</v>
      </c>
      <c r="B26" s="45"/>
      <c r="D26" s="29" t="s">
        <v>202</v>
      </c>
    </row>
    <row r="41" spans="1:4" ht="26.25">
      <c r="A41" s="32"/>
      <c r="B41" s="33"/>
    </row>
    <row r="42" spans="1:4" ht="20.25">
      <c r="A42" s="27" t="s">
        <v>208</v>
      </c>
    </row>
    <row r="43" spans="1:4" ht="20.25">
      <c r="A43" s="27" t="s">
        <v>198</v>
      </c>
    </row>
    <row r="44" spans="1:4" ht="20.25">
      <c r="A44" s="30" t="s">
        <v>209</v>
      </c>
      <c r="D44" s="29" t="s">
        <v>220</v>
      </c>
    </row>
    <row r="45" spans="1:4" ht="26.25">
      <c r="A45" s="32"/>
    </row>
    <row r="46" spans="1:4" ht="26.25">
      <c r="A46" s="34"/>
    </row>
    <row r="47" spans="1:4" ht="26.25">
      <c r="A47" s="32"/>
    </row>
    <row r="48" spans="1:4" ht="26.25">
      <c r="A48" s="32"/>
    </row>
    <row r="49" spans="1:1" ht="26.25">
      <c r="A49" s="32"/>
    </row>
    <row r="50" spans="1:1" ht="26.25">
      <c r="A50" s="32"/>
    </row>
    <row r="51" spans="1:1" ht="26.25">
      <c r="A51" s="32"/>
    </row>
  </sheetData>
  <mergeCells count="11">
    <mergeCell ref="A5:B5"/>
    <mergeCell ref="A10:B10"/>
    <mergeCell ref="A7:B7"/>
    <mergeCell ref="A8:B8"/>
    <mergeCell ref="A26:B26"/>
    <mergeCell ref="A11:B11"/>
    <mergeCell ref="A25:B25"/>
    <mergeCell ref="A12:B12"/>
    <mergeCell ref="A20:B20"/>
    <mergeCell ref="A23:B23"/>
    <mergeCell ref="A19:B19"/>
  </mergeCells>
  <phoneticPr fontId="4" type="noConversion"/>
  <pageMargins left="0.93" right="0.27" top="6.38" bottom="0.45" header="0.42" footer="0.4"/>
  <pageSetup paperSize="9" scale="36" orientation="portrait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showZeros="0" tabSelected="1" zoomScaleNormal="100" workbookViewId="0">
      <pane ySplit="7" topLeftCell="A86" activePane="bottomLeft" state="frozen"/>
      <selection pane="bottomLeft" activeCell="H3" sqref="H3:I3"/>
    </sheetView>
  </sheetViews>
  <sheetFormatPr defaultRowHeight="12.75"/>
  <cols>
    <col min="1" max="1" width="12.7109375" customWidth="1"/>
    <col min="2" max="2" width="72.5703125" customWidth="1"/>
    <col min="3" max="3" width="15.7109375" hidden="1" customWidth="1"/>
    <col min="4" max="4" width="15.42578125" customWidth="1"/>
    <col min="5" max="5" width="16.85546875" customWidth="1"/>
    <col min="6" max="7" width="15.7109375" hidden="1" customWidth="1"/>
    <col min="8" max="8" width="17.5703125" customWidth="1"/>
    <col min="9" max="9" width="14.85546875" customWidth="1"/>
    <col min="10" max="12" width="15.7109375" hidden="1" customWidth="1"/>
    <col min="13" max="13" width="13.28515625" hidden="1" customWidth="1"/>
    <col min="14" max="14" width="12.85546875" hidden="1" customWidth="1"/>
    <col min="15" max="15" width="13.7109375" style="38" hidden="1" customWidth="1"/>
  </cols>
  <sheetData>
    <row r="1" spans="1:15">
      <c r="H1" s="46" t="s">
        <v>159</v>
      </c>
      <c r="I1" s="46"/>
    </row>
    <row r="2" spans="1:15" ht="18" customHeight="1">
      <c r="A2" s="5"/>
      <c r="B2" s="6"/>
      <c r="C2" s="6"/>
      <c r="D2" s="6"/>
      <c r="E2" s="6"/>
      <c r="F2" s="6"/>
      <c r="G2" s="6"/>
      <c r="H2" s="41" t="s">
        <v>217</v>
      </c>
      <c r="I2" s="22"/>
    </row>
    <row r="3" spans="1:15" ht="12.75" customHeight="1">
      <c r="A3" s="6"/>
      <c r="B3" s="6"/>
      <c r="C3" s="6"/>
      <c r="D3" s="6"/>
      <c r="E3" s="6"/>
      <c r="F3" s="6"/>
      <c r="G3" s="6"/>
      <c r="H3" s="53" t="s">
        <v>221</v>
      </c>
      <c r="I3" s="53"/>
    </row>
    <row r="4" spans="1:15">
      <c r="A4" s="1"/>
      <c r="B4" s="1"/>
      <c r="C4" s="1"/>
      <c r="D4" s="1"/>
      <c r="E4" s="1"/>
      <c r="F4" s="1"/>
      <c r="G4" s="1"/>
      <c r="H4" s="53"/>
      <c r="I4" s="53"/>
    </row>
    <row r="5" spans="1:15" ht="18.75">
      <c r="A5" s="48" t="s">
        <v>182</v>
      </c>
      <c r="B5" s="48"/>
      <c r="C5" s="48"/>
      <c r="D5" s="48"/>
      <c r="E5" s="48"/>
      <c r="F5" s="48"/>
      <c r="G5" s="48"/>
      <c r="H5" s="48"/>
      <c r="I5" s="48"/>
    </row>
    <row r="6" spans="1:15" ht="18.75">
      <c r="A6" s="48" t="s">
        <v>211</v>
      </c>
      <c r="B6" s="48"/>
      <c r="C6" s="48"/>
      <c r="D6" s="48"/>
      <c r="E6" s="48"/>
      <c r="F6" s="48"/>
      <c r="G6" s="48"/>
      <c r="H6" s="48"/>
      <c r="I6" s="48"/>
    </row>
    <row r="7" spans="1:15" ht="94.5">
      <c r="A7" s="7" t="s">
        <v>1</v>
      </c>
      <c r="B7" s="8" t="s">
        <v>157</v>
      </c>
      <c r="C7" s="8" t="s">
        <v>2</v>
      </c>
      <c r="D7" s="8" t="s">
        <v>158</v>
      </c>
      <c r="E7" s="8" t="s">
        <v>212</v>
      </c>
      <c r="F7" s="8" t="s">
        <v>3</v>
      </c>
      <c r="G7" s="8" t="s">
        <v>4</v>
      </c>
      <c r="H7" s="8" t="s">
        <v>213</v>
      </c>
      <c r="I7" s="35" t="s">
        <v>214</v>
      </c>
    </row>
    <row r="8" spans="1:15" ht="39" customHeight="1">
      <c r="A8" s="49" t="s">
        <v>0</v>
      </c>
      <c r="B8" s="50"/>
      <c r="C8" s="50"/>
      <c r="D8" s="50"/>
      <c r="E8" s="50"/>
      <c r="F8" s="50"/>
      <c r="G8" s="50"/>
      <c r="H8" s="50"/>
      <c r="I8" s="51"/>
    </row>
    <row r="9" spans="1:15" ht="15.75" customHeight="1">
      <c r="A9" s="10" t="s">
        <v>191</v>
      </c>
      <c r="B9" s="9" t="s">
        <v>5</v>
      </c>
      <c r="C9" s="11">
        <v>74306222</v>
      </c>
      <c r="D9" s="12">
        <f>SUM(D10:D24)</f>
        <v>75260891.5</v>
      </c>
      <c r="E9" s="12">
        <f>SUM(E10:E24)</f>
        <v>41795547.5</v>
      </c>
      <c r="F9" s="12">
        <f>SUM(F10:F24)</f>
        <v>19239731.669999998</v>
      </c>
      <c r="G9" s="12">
        <f>SUM(G10:G24)</f>
        <v>0</v>
      </c>
      <c r="H9" s="12">
        <f>SUM(H10:H24)</f>
        <v>37755750.100000001</v>
      </c>
      <c r="I9" s="12">
        <f>H9/E9*100</f>
        <v>90.334383345498708</v>
      </c>
      <c r="J9" s="3">
        <f t="shared" ref="J9:J27" si="0">D9-H9</f>
        <v>37505141.399999999</v>
      </c>
      <c r="K9" s="3">
        <f t="shared" ref="K9:K27" si="1">E9-H9</f>
        <v>4039797.3999999985</v>
      </c>
      <c r="L9" s="3">
        <f t="shared" ref="L9:L27" si="2">IF(E9=0,0,(H9/E9)*100)</f>
        <v>90.334383345498708</v>
      </c>
      <c r="O9" s="1">
        <v>8600</v>
      </c>
    </row>
    <row r="10" spans="1:15" ht="31.5">
      <c r="A10" s="14" t="s">
        <v>6</v>
      </c>
      <c r="B10" s="15" t="s">
        <v>185</v>
      </c>
      <c r="C10" s="16">
        <v>12470472</v>
      </c>
      <c r="D10" s="17">
        <v>12857765.5</v>
      </c>
      <c r="E10" s="17">
        <v>7856671.5</v>
      </c>
      <c r="F10" s="17">
        <v>3172996.96</v>
      </c>
      <c r="G10" s="17">
        <v>0</v>
      </c>
      <c r="H10" s="12">
        <v>7649256.0999999996</v>
      </c>
      <c r="I10" s="12">
        <f t="shared" ref="I10:I72" si="3">H10/E10*100</f>
        <v>97.360009260919199</v>
      </c>
      <c r="J10" s="3">
        <f t="shared" si="0"/>
        <v>5208509.4000000004</v>
      </c>
      <c r="K10" s="3">
        <f t="shared" si="1"/>
        <v>207415.40000000037</v>
      </c>
      <c r="L10" s="3">
        <f t="shared" si="2"/>
        <v>97.360009260919199</v>
      </c>
    </row>
    <row r="11" spans="1:15" ht="15.75" customHeight="1">
      <c r="A11" s="14" t="s">
        <v>7</v>
      </c>
      <c r="B11" s="15" t="s">
        <v>8</v>
      </c>
      <c r="C11" s="16">
        <v>17357571</v>
      </c>
      <c r="D11" s="17">
        <v>18207871</v>
      </c>
      <c r="E11" s="17">
        <v>9311220</v>
      </c>
      <c r="F11" s="17">
        <v>4193691.37</v>
      </c>
      <c r="G11" s="17">
        <v>0</v>
      </c>
      <c r="H11" s="12">
        <v>8622350</v>
      </c>
      <c r="I11" s="12">
        <f t="shared" si="3"/>
        <v>92.601721364117694</v>
      </c>
      <c r="J11" s="3">
        <f t="shared" si="0"/>
        <v>9585521</v>
      </c>
      <c r="K11" s="3">
        <f t="shared" si="1"/>
        <v>688870</v>
      </c>
      <c r="L11" s="3">
        <f t="shared" si="2"/>
        <v>92.601721364117694</v>
      </c>
    </row>
    <row r="12" spans="1:15" ht="15.75" customHeight="1">
      <c r="A12" s="14" t="s">
        <v>9</v>
      </c>
      <c r="B12" s="15" t="s">
        <v>10</v>
      </c>
      <c r="C12" s="16">
        <v>0</v>
      </c>
      <c r="D12" s="17">
        <v>20000</v>
      </c>
      <c r="E12" s="17">
        <v>20000</v>
      </c>
      <c r="F12" s="17">
        <v>0</v>
      </c>
      <c r="G12" s="17">
        <v>0</v>
      </c>
      <c r="H12" s="12">
        <v>0</v>
      </c>
      <c r="I12" s="12">
        <f t="shared" si="3"/>
        <v>0</v>
      </c>
      <c r="J12" s="3">
        <f t="shared" si="0"/>
        <v>20000</v>
      </c>
      <c r="K12" s="3">
        <f t="shared" si="1"/>
        <v>20000</v>
      </c>
      <c r="L12" s="3">
        <f t="shared" si="2"/>
        <v>0</v>
      </c>
    </row>
    <row r="13" spans="1:15" ht="15.75" customHeight="1">
      <c r="A13" s="14" t="s">
        <v>11</v>
      </c>
      <c r="B13" s="15" t="s">
        <v>12</v>
      </c>
      <c r="C13" s="16">
        <v>150000</v>
      </c>
      <c r="D13" s="17">
        <v>150000</v>
      </c>
      <c r="E13" s="17">
        <v>75000</v>
      </c>
      <c r="F13" s="17">
        <v>0</v>
      </c>
      <c r="G13" s="17">
        <v>0</v>
      </c>
      <c r="H13" s="12">
        <v>0</v>
      </c>
      <c r="I13" s="12">
        <f t="shared" si="3"/>
        <v>0</v>
      </c>
      <c r="J13" s="3">
        <f t="shared" si="0"/>
        <v>150000</v>
      </c>
      <c r="K13" s="3">
        <f t="shared" si="1"/>
        <v>75000</v>
      </c>
      <c r="L13" s="3">
        <f t="shared" si="2"/>
        <v>0</v>
      </c>
    </row>
    <row r="14" spans="1:15" ht="31.5">
      <c r="A14" s="14" t="s">
        <v>13</v>
      </c>
      <c r="B14" s="15" t="s">
        <v>14</v>
      </c>
      <c r="C14" s="16">
        <v>100000</v>
      </c>
      <c r="D14" s="17">
        <v>100000</v>
      </c>
      <c r="E14" s="17">
        <v>50000</v>
      </c>
      <c r="F14" s="17">
        <v>18000</v>
      </c>
      <c r="G14" s="17">
        <v>0</v>
      </c>
      <c r="H14" s="12">
        <v>50000</v>
      </c>
      <c r="I14" s="12">
        <f t="shared" si="3"/>
        <v>100</v>
      </c>
      <c r="J14" s="3">
        <f t="shared" si="0"/>
        <v>50000</v>
      </c>
      <c r="K14" s="3">
        <f t="shared" si="1"/>
        <v>0</v>
      </c>
      <c r="L14" s="3">
        <f t="shared" si="2"/>
        <v>100</v>
      </c>
    </row>
    <row r="15" spans="1:15" ht="15.75" customHeight="1">
      <c r="A15" s="14" t="s">
        <v>15</v>
      </c>
      <c r="B15" s="15" t="s">
        <v>16</v>
      </c>
      <c r="C15" s="16">
        <v>110000</v>
      </c>
      <c r="D15" s="17">
        <v>110000</v>
      </c>
      <c r="E15" s="17">
        <v>110000</v>
      </c>
      <c r="F15" s="17">
        <v>0</v>
      </c>
      <c r="G15" s="17">
        <v>0</v>
      </c>
      <c r="H15" s="12">
        <v>0</v>
      </c>
      <c r="I15" s="12">
        <f t="shared" si="3"/>
        <v>0</v>
      </c>
      <c r="J15" s="3">
        <f t="shared" si="0"/>
        <v>110000</v>
      </c>
      <c r="K15" s="3">
        <f t="shared" si="1"/>
        <v>110000</v>
      </c>
      <c r="L15" s="3">
        <f t="shared" si="2"/>
        <v>0</v>
      </c>
    </row>
    <row r="16" spans="1:15" ht="15.75" customHeight="1">
      <c r="A16" s="14" t="s">
        <v>17</v>
      </c>
      <c r="B16" s="15" t="s">
        <v>18</v>
      </c>
      <c r="C16" s="16">
        <v>171000</v>
      </c>
      <c r="D16" s="17">
        <v>171000</v>
      </c>
      <c r="E16" s="17">
        <v>51000</v>
      </c>
      <c r="F16" s="17">
        <v>15000</v>
      </c>
      <c r="G16" s="17">
        <v>0</v>
      </c>
      <c r="H16" s="12">
        <v>46000</v>
      </c>
      <c r="I16" s="12">
        <f t="shared" si="3"/>
        <v>90.196078431372555</v>
      </c>
      <c r="J16" s="3">
        <f t="shared" si="0"/>
        <v>125000</v>
      </c>
      <c r="K16" s="3">
        <f t="shared" si="1"/>
        <v>5000</v>
      </c>
      <c r="L16" s="3">
        <f t="shared" si="2"/>
        <v>90.196078431372555</v>
      </c>
    </row>
    <row r="17" spans="1:15" ht="31.5">
      <c r="A17" s="14" t="s">
        <v>19</v>
      </c>
      <c r="B17" s="15" t="s">
        <v>20</v>
      </c>
      <c r="C17" s="16">
        <v>100000</v>
      </c>
      <c r="D17" s="17">
        <v>100000</v>
      </c>
      <c r="E17" s="17">
        <v>0</v>
      </c>
      <c r="F17" s="17">
        <v>0</v>
      </c>
      <c r="G17" s="17">
        <v>0</v>
      </c>
      <c r="H17" s="12">
        <v>0</v>
      </c>
      <c r="I17" s="12"/>
      <c r="J17" s="3">
        <f t="shared" si="0"/>
        <v>100000</v>
      </c>
      <c r="K17" s="3">
        <f t="shared" si="1"/>
        <v>0</v>
      </c>
      <c r="L17" s="3">
        <f t="shared" si="2"/>
        <v>0</v>
      </c>
    </row>
    <row r="18" spans="1:15" ht="31.5">
      <c r="A18" s="14" t="s">
        <v>21</v>
      </c>
      <c r="B18" s="15" t="s">
        <v>22</v>
      </c>
      <c r="C18" s="16">
        <v>1730000</v>
      </c>
      <c r="D18" s="17">
        <v>1730000</v>
      </c>
      <c r="E18" s="17">
        <v>1554000</v>
      </c>
      <c r="F18" s="17">
        <v>27049</v>
      </c>
      <c r="G18" s="17">
        <v>0</v>
      </c>
      <c r="H18" s="12">
        <v>60369</v>
      </c>
      <c r="I18" s="12">
        <f t="shared" si="3"/>
        <v>3.8847490347490345</v>
      </c>
      <c r="J18" s="3">
        <f t="shared" si="0"/>
        <v>1669631</v>
      </c>
      <c r="K18" s="3">
        <f t="shared" si="1"/>
        <v>1493631</v>
      </c>
      <c r="L18" s="3">
        <f t="shared" si="2"/>
        <v>3.8847490347490345</v>
      </c>
    </row>
    <row r="19" spans="1:15" ht="15.75" customHeight="1">
      <c r="A19" s="14" t="s">
        <v>23</v>
      </c>
      <c r="B19" s="15" t="s">
        <v>24</v>
      </c>
      <c r="C19" s="16">
        <v>110000</v>
      </c>
      <c r="D19" s="17">
        <v>110000</v>
      </c>
      <c r="E19" s="17">
        <v>50000</v>
      </c>
      <c r="F19" s="17">
        <v>0</v>
      </c>
      <c r="G19" s="17">
        <v>0</v>
      </c>
      <c r="H19" s="12">
        <v>0</v>
      </c>
      <c r="I19" s="12">
        <f t="shared" si="3"/>
        <v>0</v>
      </c>
      <c r="J19" s="3">
        <f t="shared" si="0"/>
        <v>110000</v>
      </c>
      <c r="K19" s="3">
        <f t="shared" si="1"/>
        <v>50000</v>
      </c>
      <c r="L19" s="3">
        <f t="shared" si="2"/>
        <v>0</v>
      </c>
    </row>
    <row r="20" spans="1:15" ht="15.75" customHeight="1">
      <c r="A20" s="14" t="s">
        <v>25</v>
      </c>
      <c r="B20" s="15" t="s">
        <v>26</v>
      </c>
      <c r="C20" s="16">
        <v>495000</v>
      </c>
      <c r="D20" s="17">
        <v>495000</v>
      </c>
      <c r="E20" s="17">
        <v>210000</v>
      </c>
      <c r="F20" s="17">
        <v>0</v>
      </c>
      <c r="G20" s="17">
        <v>0</v>
      </c>
      <c r="H20" s="12">
        <v>25000</v>
      </c>
      <c r="I20" s="12">
        <f t="shared" si="3"/>
        <v>11.904761904761903</v>
      </c>
      <c r="J20" s="3">
        <f t="shared" si="0"/>
        <v>470000</v>
      </c>
      <c r="K20" s="3">
        <f t="shared" si="1"/>
        <v>185000</v>
      </c>
      <c r="L20" s="3">
        <f t="shared" si="2"/>
        <v>11.904761904761903</v>
      </c>
    </row>
    <row r="21" spans="1:15" ht="36.75" customHeight="1">
      <c r="A21" s="14" t="s">
        <v>216</v>
      </c>
      <c r="B21" s="15" t="s">
        <v>215</v>
      </c>
      <c r="C21" s="18"/>
      <c r="D21" s="17">
        <v>60000</v>
      </c>
      <c r="E21" s="17">
        <v>60000</v>
      </c>
      <c r="F21" s="19"/>
      <c r="G21" s="19"/>
      <c r="H21" s="37"/>
      <c r="I21" s="12">
        <f t="shared" si="3"/>
        <v>0</v>
      </c>
      <c r="J21" s="4"/>
      <c r="K21" s="4"/>
      <c r="L21" s="4"/>
    </row>
    <row r="22" spans="1:15" ht="47.25">
      <c r="A22" s="14" t="s">
        <v>27</v>
      </c>
      <c r="B22" s="15" t="s">
        <v>28</v>
      </c>
      <c r="C22" s="16">
        <v>2328458</v>
      </c>
      <c r="D22" s="17">
        <v>2628458</v>
      </c>
      <c r="E22" s="17">
        <v>2628458</v>
      </c>
      <c r="F22" s="17">
        <v>1904200</v>
      </c>
      <c r="G22" s="17">
        <v>0</v>
      </c>
      <c r="H22" s="12">
        <v>2328200</v>
      </c>
      <c r="I22" s="12">
        <f t="shared" si="3"/>
        <v>88.576648361891259</v>
      </c>
      <c r="J22" s="3">
        <f t="shared" si="0"/>
        <v>300258</v>
      </c>
      <c r="K22" s="3">
        <f t="shared" si="1"/>
        <v>300258</v>
      </c>
      <c r="L22" s="3">
        <f t="shared" si="2"/>
        <v>88.576648361891259</v>
      </c>
    </row>
    <row r="23" spans="1:15" ht="15.75" customHeight="1">
      <c r="A23" s="14" t="s">
        <v>29</v>
      </c>
      <c r="B23" s="15" t="s">
        <v>30</v>
      </c>
      <c r="C23" s="16">
        <v>34378321</v>
      </c>
      <c r="D23" s="17">
        <v>34378321</v>
      </c>
      <c r="E23" s="17">
        <v>17268698</v>
      </c>
      <c r="F23" s="17">
        <v>8941836</v>
      </c>
      <c r="G23" s="17">
        <v>0</v>
      </c>
      <c r="H23" s="12">
        <v>17268698</v>
      </c>
      <c r="I23" s="12">
        <f t="shared" si="3"/>
        <v>100</v>
      </c>
      <c r="J23" s="3">
        <f t="shared" si="0"/>
        <v>17109623</v>
      </c>
      <c r="K23" s="3">
        <f t="shared" si="1"/>
        <v>0</v>
      </c>
      <c r="L23" s="3">
        <f t="shared" si="2"/>
        <v>100</v>
      </c>
    </row>
    <row r="24" spans="1:15" ht="15.75" customHeight="1">
      <c r="A24" s="14" t="s">
        <v>31</v>
      </c>
      <c r="B24" s="15" t="s">
        <v>32</v>
      </c>
      <c r="C24" s="16">
        <v>4805400</v>
      </c>
      <c r="D24" s="17">
        <v>4142476</v>
      </c>
      <c r="E24" s="17">
        <v>2550500</v>
      </c>
      <c r="F24" s="17">
        <v>966958.34</v>
      </c>
      <c r="G24" s="17">
        <v>0</v>
      </c>
      <c r="H24" s="12">
        <v>1705877</v>
      </c>
      <c r="I24" s="12">
        <f t="shared" si="3"/>
        <v>66.884022740639097</v>
      </c>
      <c r="J24" s="3">
        <f t="shared" si="0"/>
        <v>2436599</v>
      </c>
      <c r="K24" s="3">
        <f t="shared" si="1"/>
        <v>844623</v>
      </c>
      <c r="L24" s="3">
        <f t="shared" si="2"/>
        <v>66.884022740639097</v>
      </c>
      <c r="O24" s="1">
        <v>1705877</v>
      </c>
    </row>
    <row r="25" spans="1:15" ht="15.75" customHeight="1">
      <c r="A25" s="10" t="s">
        <v>192</v>
      </c>
      <c r="B25" s="9" t="s">
        <v>33</v>
      </c>
      <c r="C25" s="11">
        <v>152558069</v>
      </c>
      <c r="D25" s="12">
        <f>SUM(D26:D37)</f>
        <v>154565525</v>
      </c>
      <c r="E25" s="12">
        <f>SUM(E26:E37)</f>
        <v>93655625</v>
      </c>
      <c r="F25" s="12">
        <f>SUM(F26:F37)</f>
        <v>37653453.049999982</v>
      </c>
      <c r="G25" s="12">
        <f>SUM(G26:G37)</f>
        <v>0</v>
      </c>
      <c r="H25" s="12">
        <f>SUM(H26:H37)</f>
        <v>85856282.299999997</v>
      </c>
      <c r="I25" s="12">
        <f t="shared" si="3"/>
        <v>91.672317920039504</v>
      </c>
      <c r="J25" s="3">
        <f t="shared" si="0"/>
        <v>68709242.700000003</v>
      </c>
      <c r="K25" s="3">
        <f t="shared" si="1"/>
        <v>7799342.700000003</v>
      </c>
      <c r="L25" s="3">
        <f t="shared" si="2"/>
        <v>91.672317920039504</v>
      </c>
    </row>
    <row r="26" spans="1:15" ht="15.75" customHeight="1">
      <c r="A26" s="14" t="s">
        <v>34</v>
      </c>
      <c r="B26" s="15" t="s">
        <v>187</v>
      </c>
      <c r="C26" s="16">
        <v>611453</v>
      </c>
      <c r="D26" s="17">
        <v>611453</v>
      </c>
      <c r="E26" s="17">
        <v>311316</v>
      </c>
      <c r="F26" s="17">
        <v>130856.45</v>
      </c>
      <c r="G26" s="17">
        <v>0</v>
      </c>
      <c r="H26" s="12">
        <v>302654.90000000002</v>
      </c>
      <c r="I26" s="12">
        <f t="shared" si="3"/>
        <v>97.217907206825231</v>
      </c>
      <c r="J26" s="3">
        <f t="shared" si="0"/>
        <v>308798.09999999998</v>
      </c>
      <c r="K26" s="3">
        <f t="shared" si="1"/>
        <v>8661.0999999999767</v>
      </c>
      <c r="L26" s="3">
        <f t="shared" si="2"/>
        <v>97.217907206825231</v>
      </c>
      <c r="M26">
        <v>611453</v>
      </c>
      <c r="N26">
        <v>302655</v>
      </c>
    </row>
    <row r="27" spans="1:15" ht="15.75">
      <c r="A27" s="14" t="s">
        <v>35</v>
      </c>
      <c r="B27" s="15" t="s">
        <v>36</v>
      </c>
      <c r="C27" s="16">
        <v>43933813</v>
      </c>
      <c r="D27" s="17">
        <v>45383813</v>
      </c>
      <c r="E27" s="17">
        <v>28095124</v>
      </c>
      <c r="F27" s="17">
        <v>11455548.439999998</v>
      </c>
      <c r="G27" s="17">
        <v>0</v>
      </c>
      <c r="H27" s="12">
        <v>24124703</v>
      </c>
      <c r="I27" s="12">
        <f t="shared" si="3"/>
        <v>85.867935660294648</v>
      </c>
      <c r="J27" s="3">
        <f t="shared" si="0"/>
        <v>21259110</v>
      </c>
      <c r="K27" s="3">
        <f t="shared" si="1"/>
        <v>3970421</v>
      </c>
      <c r="L27" s="3">
        <f t="shared" si="2"/>
        <v>85.867935660294648</v>
      </c>
    </row>
    <row r="28" spans="1:15" ht="63">
      <c r="A28" s="14" t="s">
        <v>37</v>
      </c>
      <c r="B28" s="15" t="s">
        <v>38</v>
      </c>
      <c r="C28" s="16">
        <v>97909115</v>
      </c>
      <c r="D28" s="17">
        <v>98056571</v>
      </c>
      <c r="E28" s="17">
        <v>58855123</v>
      </c>
      <c r="F28" s="17">
        <v>24191451.609999992</v>
      </c>
      <c r="G28" s="17">
        <v>0</v>
      </c>
      <c r="H28" s="12">
        <v>56666386</v>
      </c>
      <c r="I28" s="12">
        <f t="shared" si="3"/>
        <v>96.281144463838771</v>
      </c>
      <c r="J28" s="3">
        <f t="shared" ref="J28:J34" si="4">D28-H28</f>
        <v>41390185</v>
      </c>
      <c r="K28" s="3">
        <f t="shared" ref="K28:K34" si="5">E28-H28</f>
        <v>2188737</v>
      </c>
      <c r="L28" s="3">
        <f t="shared" ref="L28:L34" si="6">IF(E28=0,0,(H28/E28)*100)</f>
        <v>96.281144463838771</v>
      </c>
    </row>
    <row r="29" spans="1:15" ht="31.5">
      <c r="A29" s="14" t="s">
        <v>39</v>
      </c>
      <c r="B29" s="15" t="s">
        <v>40</v>
      </c>
      <c r="C29" s="16">
        <v>4762945</v>
      </c>
      <c r="D29" s="17">
        <v>5122945</v>
      </c>
      <c r="E29" s="17">
        <v>3135664</v>
      </c>
      <c r="F29" s="17">
        <v>1103090.08</v>
      </c>
      <c r="G29" s="17">
        <v>0</v>
      </c>
      <c r="H29" s="12">
        <v>2728277.54</v>
      </c>
      <c r="I29" s="12">
        <f t="shared" si="3"/>
        <v>87.007968328239244</v>
      </c>
      <c r="J29" s="3">
        <f t="shared" si="4"/>
        <v>2394667.46</v>
      </c>
      <c r="K29" s="3">
        <f t="shared" si="5"/>
        <v>407386.45999999996</v>
      </c>
      <c r="L29" s="3">
        <f t="shared" si="6"/>
        <v>87.007968328239244</v>
      </c>
    </row>
    <row r="30" spans="1:15" ht="47.25">
      <c r="A30" s="14" t="s">
        <v>41</v>
      </c>
      <c r="B30" s="15" t="s">
        <v>42</v>
      </c>
      <c r="C30" s="16">
        <v>200000</v>
      </c>
      <c r="D30" s="17">
        <v>200000</v>
      </c>
      <c r="E30" s="17">
        <v>190000</v>
      </c>
      <c r="F30" s="17">
        <v>1622.47</v>
      </c>
      <c r="G30" s="17">
        <v>0</v>
      </c>
      <c r="H30" s="12">
        <v>88041.15</v>
      </c>
      <c r="I30" s="12">
        <f t="shared" si="3"/>
        <v>46.337447368421046</v>
      </c>
      <c r="J30" s="3">
        <f t="shared" si="4"/>
        <v>111958.85</v>
      </c>
      <c r="K30" s="3">
        <f t="shared" si="5"/>
        <v>101958.85</v>
      </c>
      <c r="L30" s="3">
        <f t="shared" si="6"/>
        <v>46.337447368421046</v>
      </c>
    </row>
    <row r="31" spans="1:15" ht="15.75">
      <c r="A31" s="14" t="s">
        <v>43</v>
      </c>
      <c r="B31" s="15" t="s">
        <v>44</v>
      </c>
      <c r="C31" s="16">
        <v>300000</v>
      </c>
      <c r="D31" s="17">
        <v>300000</v>
      </c>
      <c r="E31" s="17">
        <v>193000</v>
      </c>
      <c r="F31" s="17">
        <v>9632.69</v>
      </c>
      <c r="G31" s="17">
        <v>0</v>
      </c>
      <c r="H31" s="12">
        <v>9632.69</v>
      </c>
      <c r="I31" s="12">
        <f t="shared" si="3"/>
        <v>4.9910310880829023</v>
      </c>
      <c r="J31" s="3">
        <f t="shared" si="4"/>
        <v>290367.31</v>
      </c>
      <c r="K31" s="3">
        <f t="shared" si="5"/>
        <v>183367.31</v>
      </c>
      <c r="L31" s="3">
        <f t="shared" si="6"/>
        <v>4.9910310880829023</v>
      </c>
    </row>
    <row r="32" spans="1:15" ht="31.5">
      <c r="A32" s="14" t="s">
        <v>45</v>
      </c>
      <c r="B32" s="15" t="s">
        <v>46</v>
      </c>
      <c r="C32" s="16">
        <v>1057045</v>
      </c>
      <c r="D32" s="17">
        <v>1057045</v>
      </c>
      <c r="E32" s="17">
        <v>576731</v>
      </c>
      <c r="F32" s="17">
        <v>171883.31</v>
      </c>
      <c r="G32" s="17">
        <v>0</v>
      </c>
      <c r="H32" s="12">
        <v>386627</v>
      </c>
      <c r="I32" s="12">
        <f t="shared" si="3"/>
        <v>67.037665740180429</v>
      </c>
      <c r="J32" s="3">
        <f t="shared" si="4"/>
        <v>670418</v>
      </c>
      <c r="K32" s="3">
        <f t="shared" si="5"/>
        <v>190104</v>
      </c>
      <c r="L32" s="3">
        <f t="shared" si="6"/>
        <v>67.037665740180429</v>
      </c>
    </row>
    <row r="33" spans="1:15" ht="15.75">
      <c r="A33" s="14" t="s">
        <v>47</v>
      </c>
      <c r="B33" s="15" t="s">
        <v>48</v>
      </c>
      <c r="C33" s="16">
        <v>2287922</v>
      </c>
      <c r="D33" s="17">
        <v>2237922</v>
      </c>
      <c r="E33" s="17">
        <v>1196151</v>
      </c>
      <c r="F33" s="17">
        <v>358426.54</v>
      </c>
      <c r="G33" s="17">
        <v>0</v>
      </c>
      <c r="H33" s="12">
        <v>881915</v>
      </c>
      <c r="I33" s="12">
        <f t="shared" si="3"/>
        <v>73.729403729127839</v>
      </c>
      <c r="J33" s="3">
        <f t="shared" si="4"/>
        <v>1356007</v>
      </c>
      <c r="K33" s="3">
        <f t="shared" si="5"/>
        <v>314236</v>
      </c>
      <c r="L33" s="3">
        <f t="shared" si="6"/>
        <v>73.729403729127839</v>
      </c>
    </row>
    <row r="34" spans="1:15" ht="15.75" customHeight="1">
      <c r="A34" s="14" t="s">
        <v>49</v>
      </c>
      <c r="B34" s="15" t="s">
        <v>50</v>
      </c>
      <c r="C34" s="16">
        <v>616936</v>
      </c>
      <c r="D34" s="17">
        <v>716936</v>
      </c>
      <c r="E34" s="17">
        <v>418820</v>
      </c>
      <c r="F34" s="17">
        <v>144460.44</v>
      </c>
      <c r="G34" s="17">
        <v>0</v>
      </c>
      <c r="H34" s="12">
        <v>363539.71</v>
      </c>
      <c r="I34" s="12">
        <f t="shared" si="3"/>
        <v>86.80094312592523</v>
      </c>
      <c r="J34" s="3">
        <f t="shared" si="4"/>
        <v>353396.29</v>
      </c>
      <c r="K34" s="3">
        <f t="shared" si="5"/>
        <v>55280.289999999979</v>
      </c>
      <c r="L34" s="3">
        <f t="shared" si="6"/>
        <v>86.80094312592523</v>
      </c>
    </row>
    <row r="35" spans="1:15" ht="15.75" customHeight="1">
      <c r="A35" s="14" t="s">
        <v>51</v>
      </c>
      <c r="B35" s="15" t="s">
        <v>52</v>
      </c>
      <c r="C35" s="16">
        <v>332340</v>
      </c>
      <c r="D35" s="17">
        <v>332340</v>
      </c>
      <c r="E35" s="17">
        <v>202196</v>
      </c>
      <c r="F35" s="17">
        <v>73741.02</v>
      </c>
      <c r="G35" s="17">
        <v>0</v>
      </c>
      <c r="H35" s="12">
        <v>200905.99</v>
      </c>
      <c r="I35" s="12">
        <f t="shared" si="3"/>
        <v>99.362000237393417</v>
      </c>
      <c r="J35" s="3">
        <f t="shared" ref="J35:J48" si="7">D35-H35</f>
        <v>131434.01</v>
      </c>
      <c r="K35" s="3">
        <f t="shared" ref="K35:K48" si="8">E35-H35</f>
        <v>1290.0100000000093</v>
      </c>
      <c r="L35" s="3">
        <f t="shared" ref="L35:L48" si="9">IF(E35=0,0,(H35/E35)*100)</f>
        <v>99.362000237393417</v>
      </c>
    </row>
    <row r="36" spans="1:15" ht="15.75" customHeight="1">
      <c r="A36" s="14" t="s">
        <v>53</v>
      </c>
      <c r="B36" s="15" t="s">
        <v>54</v>
      </c>
      <c r="C36" s="16">
        <v>500000</v>
      </c>
      <c r="D36" s="17">
        <v>500000</v>
      </c>
      <c r="E36" s="17">
        <v>435000</v>
      </c>
      <c r="F36" s="17">
        <v>12740</v>
      </c>
      <c r="G36" s="17">
        <v>0</v>
      </c>
      <c r="H36" s="12">
        <v>99979.32</v>
      </c>
      <c r="I36" s="12">
        <f t="shared" si="3"/>
        <v>22.983751724137932</v>
      </c>
      <c r="J36" s="3">
        <f t="shared" si="7"/>
        <v>400020.68</v>
      </c>
      <c r="K36" s="3">
        <f t="shared" si="8"/>
        <v>335020.68</v>
      </c>
      <c r="L36" s="3">
        <f t="shared" si="9"/>
        <v>22.983751724137932</v>
      </c>
    </row>
    <row r="37" spans="1:15" ht="31.5">
      <c r="A37" s="14" t="s">
        <v>55</v>
      </c>
      <c r="B37" s="15" t="s">
        <v>56</v>
      </c>
      <c r="C37" s="16">
        <v>46500</v>
      </c>
      <c r="D37" s="17">
        <v>46500</v>
      </c>
      <c r="E37" s="17">
        <v>46500</v>
      </c>
      <c r="F37" s="17">
        <v>0</v>
      </c>
      <c r="G37" s="17">
        <v>0</v>
      </c>
      <c r="H37" s="12">
        <v>3620</v>
      </c>
      <c r="I37" s="12">
        <f t="shared" si="3"/>
        <v>7.78494623655914</v>
      </c>
      <c r="J37" s="3">
        <f t="shared" si="7"/>
        <v>42880</v>
      </c>
      <c r="K37" s="3">
        <f t="shared" si="8"/>
        <v>42880</v>
      </c>
      <c r="L37" s="3">
        <f t="shared" si="9"/>
        <v>7.78494623655914</v>
      </c>
    </row>
    <row r="38" spans="1:15" ht="15.75" customHeight="1">
      <c r="A38" s="10" t="s">
        <v>193</v>
      </c>
      <c r="B38" s="9" t="s">
        <v>57</v>
      </c>
      <c r="C38" s="11">
        <v>8854883</v>
      </c>
      <c r="D38" s="12">
        <f>SUM(D39:D44)</f>
        <v>8160883</v>
      </c>
      <c r="E38" s="12">
        <f>SUM(E39:E44)</f>
        <v>4913279</v>
      </c>
      <c r="F38" s="12">
        <f>SUM(F39:F44)</f>
        <v>1925631.99</v>
      </c>
      <c r="G38" s="12">
        <f>SUM(G39:G44)</f>
        <v>0</v>
      </c>
      <c r="H38" s="12">
        <f>SUM(H39:H44)</f>
        <v>3661217.0300000003</v>
      </c>
      <c r="I38" s="12">
        <f t="shared" si="3"/>
        <v>74.516774439228882</v>
      </c>
      <c r="J38" s="3">
        <f t="shared" si="7"/>
        <v>4499665.97</v>
      </c>
      <c r="K38" s="3">
        <f t="shared" si="8"/>
        <v>1252061.9699999997</v>
      </c>
      <c r="L38" s="3">
        <f t="shared" si="9"/>
        <v>74.516774439228882</v>
      </c>
    </row>
    <row r="39" spans="1:15" ht="15.75" customHeight="1">
      <c r="A39" s="14" t="s">
        <v>58</v>
      </c>
      <c r="B39" s="15" t="s">
        <v>183</v>
      </c>
      <c r="C39" s="16">
        <v>562030</v>
      </c>
      <c r="D39" s="17">
        <v>584030</v>
      </c>
      <c r="E39" s="17">
        <v>381725</v>
      </c>
      <c r="F39" s="17">
        <v>137993.39000000001</v>
      </c>
      <c r="G39" s="17">
        <v>0</v>
      </c>
      <c r="H39" s="12">
        <v>338142.87</v>
      </c>
      <c r="I39" s="12">
        <f t="shared" si="3"/>
        <v>88.582846289868357</v>
      </c>
      <c r="J39" s="20">
        <f t="shared" si="7"/>
        <v>245887.13</v>
      </c>
      <c r="K39" s="20">
        <f t="shared" si="8"/>
        <v>43582.130000000005</v>
      </c>
      <c r="L39" s="20">
        <f t="shared" si="9"/>
        <v>88.582846289868357</v>
      </c>
      <c r="M39" s="21">
        <v>584030</v>
      </c>
      <c r="N39">
        <v>338143</v>
      </c>
    </row>
    <row r="40" spans="1:15" ht="15.75" customHeight="1">
      <c r="A40" s="14" t="s">
        <v>59</v>
      </c>
      <c r="B40" s="15" t="s">
        <v>60</v>
      </c>
      <c r="C40" s="16">
        <v>167700</v>
      </c>
      <c r="D40" s="17">
        <v>167700</v>
      </c>
      <c r="E40" s="17">
        <v>155700</v>
      </c>
      <c r="F40" s="17">
        <v>27886.400000000001</v>
      </c>
      <c r="G40" s="17">
        <v>0</v>
      </c>
      <c r="H40" s="12">
        <v>133103.4</v>
      </c>
      <c r="I40" s="12">
        <f t="shared" si="3"/>
        <v>85.487090558766852</v>
      </c>
      <c r="J40" s="20">
        <f t="shared" si="7"/>
        <v>34596.600000000006</v>
      </c>
      <c r="K40" s="20">
        <f t="shared" si="8"/>
        <v>22596.600000000006</v>
      </c>
      <c r="L40" s="20">
        <f t="shared" si="9"/>
        <v>85.487090558766852</v>
      </c>
      <c r="M40" s="21"/>
    </row>
    <row r="41" spans="1:15" ht="47.25">
      <c r="A41" s="14" t="s">
        <v>61</v>
      </c>
      <c r="B41" s="15" t="s">
        <v>62</v>
      </c>
      <c r="C41" s="16">
        <v>300000</v>
      </c>
      <c r="D41" s="17">
        <v>300000</v>
      </c>
      <c r="E41" s="17">
        <v>132500</v>
      </c>
      <c r="F41" s="17">
        <v>0</v>
      </c>
      <c r="G41" s="17">
        <v>0</v>
      </c>
      <c r="H41" s="12">
        <v>93320.16</v>
      </c>
      <c r="I41" s="12">
        <f t="shared" si="3"/>
        <v>70.430309433962265</v>
      </c>
      <c r="J41" s="20">
        <f t="shared" si="7"/>
        <v>206679.84</v>
      </c>
      <c r="K41" s="20">
        <f t="shared" si="8"/>
        <v>39179.839999999997</v>
      </c>
      <c r="L41" s="20">
        <f t="shared" si="9"/>
        <v>70.430309433962265</v>
      </c>
      <c r="M41" s="21"/>
    </row>
    <row r="42" spans="1:15" ht="27" customHeight="1">
      <c r="A42" s="14" t="s">
        <v>63</v>
      </c>
      <c r="B42" s="15" t="s">
        <v>64</v>
      </c>
      <c r="C42" s="16">
        <v>70000</v>
      </c>
      <c r="D42" s="17">
        <v>70000</v>
      </c>
      <c r="E42" s="17">
        <v>48000</v>
      </c>
      <c r="F42" s="17">
        <v>19000</v>
      </c>
      <c r="G42" s="17">
        <v>0</v>
      </c>
      <c r="H42" s="12">
        <v>35000</v>
      </c>
      <c r="I42" s="12">
        <f t="shared" si="3"/>
        <v>72.916666666666657</v>
      </c>
      <c r="J42" s="20">
        <f t="shared" si="7"/>
        <v>35000</v>
      </c>
      <c r="K42" s="20">
        <f t="shared" si="8"/>
        <v>13000</v>
      </c>
      <c r="L42" s="20">
        <f t="shared" si="9"/>
        <v>72.916666666666657</v>
      </c>
      <c r="M42" s="21"/>
    </row>
    <row r="43" spans="1:15" ht="31.5">
      <c r="A43" s="14" t="s">
        <v>65</v>
      </c>
      <c r="B43" s="15" t="s">
        <v>66</v>
      </c>
      <c r="C43" s="16">
        <v>4895153</v>
      </c>
      <c r="D43" s="17">
        <v>5165153</v>
      </c>
      <c r="E43" s="17">
        <v>2759554</v>
      </c>
      <c r="F43" s="17">
        <v>1334425.7</v>
      </c>
      <c r="G43" s="17">
        <v>0</v>
      </c>
      <c r="H43" s="12">
        <v>2347423.1800000002</v>
      </c>
      <c r="I43" s="12">
        <f t="shared" si="3"/>
        <v>85.065310553806896</v>
      </c>
      <c r="J43" s="20">
        <f t="shared" si="7"/>
        <v>2817729.82</v>
      </c>
      <c r="K43" s="20">
        <f t="shared" si="8"/>
        <v>412130.81999999983</v>
      </c>
      <c r="L43" s="20">
        <f t="shared" si="9"/>
        <v>85.065310553806896</v>
      </c>
      <c r="M43" s="21"/>
    </row>
    <row r="44" spans="1:15" ht="37.5" customHeight="1">
      <c r="A44" s="14" t="s">
        <v>67</v>
      </c>
      <c r="B44" s="15" t="s">
        <v>68</v>
      </c>
      <c r="C44" s="16">
        <v>2860000</v>
      </c>
      <c r="D44" s="17">
        <v>1874000</v>
      </c>
      <c r="E44" s="17">
        <v>1435800</v>
      </c>
      <c r="F44" s="17">
        <v>406326.5</v>
      </c>
      <c r="G44" s="17">
        <v>0</v>
      </c>
      <c r="H44" s="12">
        <v>714227.42</v>
      </c>
      <c r="I44" s="12">
        <f t="shared" si="3"/>
        <v>49.74421367878535</v>
      </c>
      <c r="J44" s="20">
        <f t="shared" si="7"/>
        <v>1159772.58</v>
      </c>
      <c r="K44" s="20">
        <f t="shared" si="8"/>
        <v>721572.58</v>
      </c>
      <c r="L44" s="20">
        <f t="shared" si="9"/>
        <v>49.74421367878535</v>
      </c>
      <c r="M44" s="21"/>
    </row>
    <row r="45" spans="1:15" ht="15.75" customHeight="1">
      <c r="A45" s="10" t="s">
        <v>194</v>
      </c>
      <c r="B45" s="9" t="s">
        <v>69</v>
      </c>
      <c r="C45" s="11">
        <v>205280468</v>
      </c>
      <c r="D45" s="12">
        <f>SUM(D46:D74)</f>
        <v>205542468</v>
      </c>
      <c r="E45" s="12">
        <f>SUM(E46:E74)</f>
        <v>116171412.23</v>
      </c>
      <c r="F45" s="12">
        <f>SUM(F46:F74)</f>
        <v>68825490.090000018</v>
      </c>
      <c r="G45" s="12">
        <f>SUM(G46:G74)</f>
        <v>0</v>
      </c>
      <c r="H45" s="12">
        <f>SUM(H46:H74)</f>
        <v>111778216.62</v>
      </c>
      <c r="I45" s="12">
        <f t="shared" si="3"/>
        <v>96.218350516991052</v>
      </c>
      <c r="J45" s="3">
        <f t="shared" si="7"/>
        <v>93764251.379999995</v>
      </c>
      <c r="K45" s="3">
        <f t="shared" si="8"/>
        <v>4393195.6099999994</v>
      </c>
      <c r="L45" s="3">
        <f t="shared" si="9"/>
        <v>96.218350516991052</v>
      </c>
    </row>
    <row r="46" spans="1:15" s="21" customFormat="1" ht="15.75">
      <c r="A46" s="14" t="s">
        <v>70</v>
      </c>
      <c r="B46" s="15" t="s">
        <v>188</v>
      </c>
      <c r="C46" s="16">
        <v>3766635</v>
      </c>
      <c r="D46" s="17">
        <v>3958635</v>
      </c>
      <c r="E46" s="17">
        <v>2398614</v>
      </c>
      <c r="F46" s="17">
        <v>985137.09</v>
      </c>
      <c r="G46" s="17">
        <v>0</v>
      </c>
      <c r="H46" s="12">
        <v>2376100.27</v>
      </c>
      <c r="I46" s="12">
        <f t="shared" si="3"/>
        <v>99.061385867004859</v>
      </c>
      <c r="J46" s="20">
        <f t="shared" si="7"/>
        <v>1582534.73</v>
      </c>
      <c r="K46" s="20">
        <f t="shared" si="8"/>
        <v>22513.729999999981</v>
      </c>
      <c r="L46" s="20">
        <f t="shared" si="9"/>
        <v>99.061385867004859</v>
      </c>
      <c r="M46" s="21">
        <v>3958635</v>
      </c>
      <c r="N46" s="21">
        <v>2376100</v>
      </c>
      <c r="O46" s="39"/>
    </row>
    <row r="47" spans="1:15" s="21" customFormat="1" ht="31.5">
      <c r="A47" s="14" t="s">
        <v>71</v>
      </c>
      <c r="B47" s="15" t="s">
        <v>72</v>
      </c>
      <c r="C47" s="16">
        <v>820500</v>
      </c>
      <c r="D47" s="17">
        <v>820500</v>
      </c>
      <c r="E47" s="17">
        <v>395100</v>
      </c>
      <c r="F47" s="17">
        <v>167527.29999999999</v>
      </c>
      <c r="G47" s="17">
        <v>0</v>
      </c>
      <c r="H47" s="12">
        <v>334721.86</v>
      </c>
      <c r="I47" s="12">
        <f t="shared" si="3"/>
        <v>84.718263730701082</v>
      </c>
      <c r="J47" s="20">
        <f t="shared" si="7"/>
        <v>485778.14</v>
      </c>
      <c r="K47" s="20">
        <f t="shared" si="8"/>
        <v>60378.140000000014</v>
      </c>
      <c r="L47" s="20">
        <f t="shared" si="9"/>
        <v>84.718263730701082</v>
      </c>
      <c r="O47" s="39"/>
    </row>
    <row r="48" spans="1:15" s="21" customFormat="1" ht="78.75">
      <c r="A48" s="14" t="s">
        <v>73</v>
      </c>
      <c r="B48" s="15" t="s">
        <v>74</v>
      </c>
      <c r="C48" s="16">
        <v>7292000</v>
      </c>
      <c r="D48" s="17">
        <v>7292000</v>
      </c>
      <c r="E48" s="17">
        <v>897337.72</v>
      </c>
      <c r="F48" s="17">
        <v>334015.84999999998</v>
      </c>
      <c r="G48" s="17">
        <v>0</v>
      </c>
      <c r="H48" s="12">
        <v>723684.97</v>
      </c>
      <c r="I48" s="12">
        <f t="shared" si="3"/>
        <v>80.648005078845898</v>
      </c>
      <c r="J48" s="20">
        <f t="shared" si="7"/>
        <v>6568315.0300000003</v>
      </c>
      <c r="K48" s="20">
        <f t="shared" si="8"/>
        <v>173652.75</v>
      </c>
      <c r="L48" s="20">
        <f t="shared" si="9"/>
        <v>80.648005078845898</v>
      </c>
      <c r="O48" s="39"/>
    </row>
    <row r="49" spans="1:15" s="21" customFormat="1" ht="78.75">
      <c r="A49" s="14" t="s">
        <v>75</v>
      </c>
      <c r="B49" s="15" t="s">
        <v>76</v>
      </c>
      <c r="C49" s="16">
        <v>1231000</v>
      </c>
      <c r="D49" s="17">
        <v>1231000</v>
      </c>
      <c r="E49" s="17">
        <v>248257.25</v>
      </c>
      <c r="F49" s="17">
        <v>107234.03</v>
      </c>
      <c r="G49" s="17">
        <v>0</v>
      </c>
      <c r="H49" s="12">
        <v>248257.25</v>
      </c>
      <c r="I49" s="12">
        <f t="shared" si="3"/>
        <v>100</v>
      </c>
      <c r="J49" s="20">
        <f t="shared" ref="J49:J71" si="10">D49-H49</f>
        <v>982742.75</v>
      </c>
      <c r="K49" s="20">
        <f t="shared" ref="K49:K71" si="11">E49-H49</f>
        <v>0</v>
      </c>
      <c r="L49" s="20">
        <f t="shared" ref="L49:L71" si="12">IF(E49=0,0,(H49/E49)*100)</f>
        <v>100</v>
      </c>
      <c r="O49" s="39"/>
    </row>
    <row r="50" spans="1:15" s="21" customFormat="1" ht="78.75">
      <c r="A50" s="14" t="s">
        <v>77</v>
      </c>
      <c r="B50" s="15" t="s">
        <v>78</v>
      </c>
      <c r="C50" s="16">
        <v>372000</v>
      </c>
      <c r="D50" s="17">
        <v>372000</v>
      </c>
      <c r="E50" s="17">
        <v>56702.36</v>
      </c>
      <c r="F50" s="17">
        <v>26031.83</v>
      </c>
      <c r="G50" s="17">
        <v>0</v>
      </c>
      <c r="H50" s="12">
        <v>56576.02</v>
      </c>
      <c r="I50" s="12">
        <f t="shared" si="3"/>
        <v>99.777187404545415</v>
      </c>
      <c r="J50" s="20">
        <f t="shared" si="10"/>
        <v>315423.98</v>
      </c>
      <c r="K50" s="20">
        <f t="shared" si="11"/>
        <v>126.34000000000378</v>
      </c>
      <c r="L50" s="20">
        <f t="shared" si="12"/>
        <v>99.777187404545415</v>
      </c>
      <c r="O50" s="39"/>
    </row>
    <row r="51" spans="1:15" s="21" customFormat="1" ht="63">
      <c r="A51" s="14" t="s">
        <v>79</v>
      </c>
      <c r="B51" s="15" t="s">
        <v>80</v>
      </c>
      <c r="C51" s="16">
        <v>15000</v>
      </c>
      <c r="D51" s="17">
        <v>15000</v>
      </c>
      <c r="E51" s="17">
        <v>1000</v>
      </c>
      <c r="F51" s="17">
        <v>0</v>
      </c>
      <c r="G51" s="17">
        <v>0</v>
      </c>
      <c r="H51" s="12">
        <v>0</v>
      </c>
      <c r="I51" s="12">
        <f t="shared" si="3"/>
        <v>0</v>
      </c>
      <c r="J51" s="20">
        <f t="shared" si="10"/>
        <v>15000</v>
      </c>
      <c r="K51" s="20">
        <f t="shared" si="11"/>
        <v>1000</v>
      </c>
      <c r="L51" s="20">
        <f t="shared" si="12"/>
        <v>0</v>
      </c>
      <c r="O51" s="39"/>
    </row>
    <row r="52" spans="1:15" s="21" customFormat="1" ht="31.5">
      <c r="A52" s="14" t="s">
        <v>81</v>
      </c>
      <c r="B52" s="15" t="s">
        <v>82</v>
      </c>
      <c r="C52" s="16">
        <v>1090000</v>
      </c>
      <c r="D52" s="17">
        <v>1090000</v>
      </c>
      <c r="E52" s="17">
        <v>166891.5</v>
      </c>
      <c r="F52" s="17">
        <v>65822</v>
      </c>
      <c r="G52" s="17">
        <v>0</v>
      </c>
      <c r="H52" s="12">
        <v>136723.79999999999</v>
      </c>
      <c r="I52" s="12">
        <f t="shared" si="3"/>
        <v>81.923764841229172</v>
      </c>
      <c r="J52" s="20">
        <f t="shared" si="10"/>
        <v>953276.2</v>
      </c>
      <c r="K52" s="20">
        <f t="shared" si="11"/>
        <v>30167.700000000012</v>
      </c>
      <c r="L52" s="20">
        <f t="shared" si="12"/>
        <v>81.923764841229172</v>
      </c>
      <c r="O52" s="39"/>
    </row>
    <row r="53" spans="1:15" s="21" customFormat="1" ht="31.5">
      <c r="A53" s="14" t="s">
        <v>83</v>
      </c>
      <c r="B53" s="15" t="s">
        <v>84</v>
      </c>
      <c r="C53" s="16">
        <v>92606300</v>
      </c>
      <c r="D53" s="17">
        <v>92606300</v>
      </c>
      <c r="E53" s="17">
        <v>66356098.170000002</v>
      </c>
      <c r="F53" s="17">
        <v>46430300.700000003</v>
      </c>
      <c r="G53" s="17">
        <v>0</v>
      </c>
      <c r="H53" s="12">
        <v>65758442.140000001</v>
      </c>
      <c r="I53" s="12">
        <f t="shared" si="3"/>
        <v>99.099320113022856</v>
      </c>
      <c r="J53" s="20">
        <f t="shared" si="10"/>
        <v>26847857.859999999</v>
      </c>
      <c r="K53" s="20">
        <f t="shared" si="11"/>
        <v>597656.03000000119</v>
      </c>
      <c r="L53" s="20">
        <f t="shared" si="12"/>
        <v>99.099320113022856</v>
      </c>
      <c r="O53" s="39"/>
    </row>
    <row r="54" spans="1:15" s="21" customFormat="1" ht="78.75">
      <c r="A54" s="14" t="s">
        <v>85</v>
      </c>
      <c r="B54" s="15" t="s">
        <v>74</v>
      </c>
      <c r="C54" s="16">
        <v>4000</v>
      </c>
      <c r="D54" s="17">
        <v>4000</v>
      </c>
      <c r="E54" s="17">
        <v>2972.75</v>
      </c>
      <c r="F54" s="17">
        <v>0</v>
      </c>
      <c r="G54" s="17">
        <v>0</v>
      </c>
      <c r="H54" s="12">
        <v>2972.75</v>
      </c>
      <c r="I54" s="12">
        <f t="shared" si="3"/>
        <v>100</v>
      </c>
      <c r="J54" s="20">
        <f t="shared" si="10"/>
        <v>1027.25</v>
      </c>
      <c r="K54" s="20">
        <f t="shared" si="11"/>
        <v>0</v>
      </c>
      <c r="L54" s="20">
        <f t="shared" si="12"/>
        <v>100</v>
      </c>
      <c r="O54" s="39"/>
    </row>
    <row r="55" spans="1:15" s="21" customFormat="1" ht="47.25">
      <c r="A55" s="14" t="s">
        <v>86</v>
      </c>
      <c r="B55" s="15" t="s">
        <v>87</v>
      </c>
      <c r="C55" s="16">
        <v>40000</v>
      </c>
      <c r="D55" s="17">
        <v>40000</v>
      </c>
      <c r="E55" s="17">
        <v>25956.48</v>
      </c>
      <c r="F55" s="17">
        <v>22427.32</v>
      </c>
      <c r="G55" s="17">
        <v>0</v>
      </c>
      <c r="H55" s="12">
        <v>25956.48</v>
      </c>
      <c r="I55" s="12">
        <f t="shared" si="3"/>
        <v>100</v>
      </c>
      <c r="J55" s="20">
        <f t="shared" si="10"/>
        <v>14043.52</v>
      </c>
      <c r="K55" s="20">
        <f t="shared" si="11"/>
        <v>0</v>
      </c>
      <c r="L55" s="20">
        <f t="shared" si="12"/>
        <v>100</v>
      </c>
      <c r="O55" s="39"/>
    </row>
    <row r="56" spans="1:15" s="21" customFormat="1" ht="15.75">
      <c r="A56" s="14" t="s">
        <v>88</v>
      </c>
      <c r="B56" s="15" t="s">
        <v>89</v>
      </c>
      <c r="C56" s="16">
        <v>200000</v>
      </c>
      <c r="D56" s="17">
        <v>200000</v>
      </c>
      <c r="E56" s="17">
        <v>107000</v>
      </c>
      <c r="F56" s="17">
        <v>0</v>
      </c>
      <c r="G56" s="17">
        <v>0</v>
      </c>
      <c r="H56" s="12">
        <v>107000</v>
      </c>
      <c r="I56" s="12">
        <f t="shared" si="3"/>
        <v>100</v>
      </c>
      <c r="J56" s="20">
        <f t="shared" si="10"/>
        <v>93000</v>
      </c>
      <c r="K56" s="20">
        <f t="shared" si="11"/>
        <v>0</v>
      </c>
      <c r="L56" s="20">
        <f t="shared" si="12"/>
        <v>100</v>
      </c>
      <c r="O56" s="39"/>
    </row>
    <row r="57" spans="1:15" s="21" customFormat="1" ht="31.5">
      <c r="A57" s="14" t="s">
        <v>90</v>
      </c>
      <c r="B57" s="15" t="s">
        <v>91</v>
      </c>
      <c r="C57" s="16">
        <v>1000000</v>
      </c>
      <c r="D57" s="17">
        <v>1000000</v>
      </c>
      <c r="E57" s="17">
        <v>500000</v>
      </c>
      <c r="F57" s="17">
        <v>89162.5</v>
      </c>
      <c r="G57" s="17">
        <v>0</v>
      </c>
      <c r="H57" s="12">
        <v>500000</v>
      </c>
      <c r="I57" s="12">
        <f t="shared" si="3"/>
        <v>100</v>
      </c>
      <c r="J57" s="20">
        <f t="shared" si="10"/>
        <v>500000</v>
      </c>
      <c r="K57" s="20">
        <f t="shared" si="11"/>
        <v>0</v>
      </c>
      <c r="L57" s="20">
        <f t="shared" si="12"/>
        <v>100</v>
      </c>
      <c r="O57" s="39"/>
    </row>
    <row r="58" spans="1:15" s="21" customFormat="1" ht="15.75" customHeight="1">
      <c r="A58" s="14" t="s">
        <v>92</v>
      </c>
      <c r="B58" s="15" t="s">
        <v>93</v>
      </c>
      <c r="C58" s="16">
        <v>603000</v>
      </c>
      <c r="D58" s="17">
        <v>603000</v>
      </c>
      <c r="E58" s="17">
        <v>301000</v>
      </c>
      <c r="F58" s="17">
        <v>113844.45</v>
      </c>
      <c r="G58" s="17">
        <v>0</v>
      </c>
      <c r="H58" s="12">
        <v>295743.74</v>
      </c>
      <c r="I58" s="12">
        <f t="shared" si="3"/>
        <v>98.253734219269091</v>
      </c>
      <c r="J58" s="20">
        <f t="shared" si="10"/>
        <v>307256.26</v>
      </c>
      <c r="K58" s="20">
        <f t="shared" si="11"/>
        <v>5256.2600000000093</v>
      </c>
      <c r="L58" s="20">
        <f t="shared" si="12"/>
        <v>98.253734219269091</v>
      </c>
      <c r="O58" s="39"/>
    </row>
    <row r="59" spans="1:15" s="21" customFormat="1" ht="15.75">
      <c r="A59" s="14" t="s">
        <v>94</v>
      </c>
      <c r="B59" s="15" t="s">
        <v>95</v>
      </c>
      <c r="C59" s="16">
        <v>303200</v>
      </c>
      <c r="D59" s="17">
        <v>303200</v>
      </c>
      <c r="E59" s="17">
        <v>115900</v>
      </c>
      <c r="F59" s="17">
        <v>28745.119999999999</v>
      </c>
      <c r="G59" s="17">
        <v>0</v>
      </c>
      <c r="H59" s="12">
        <v>37478.199999999997</v>
      </c>
      <c r="I59" s="12">
        <f t="shared" si="3"/>
        <v>32.336669542709231</v>
      </c>
      <c r="J59" s="20">
        <f t="shared" si="10"/>
        <v>265721.8</v>
      </c>
      <c r="K59" s="20">
        <f t="shared" si="11"/>
        <v>78421.8</v>
      </c>
      <c r="L59" s="20">
        <f t="shared" si="12"/>
        <v>32.336669542709231</v>
      </c>
      <c r="O59" s="39"/>
    </row>
    <row r="60" spans="1:15" s="21" customFormat="1" ht="15.75">
      <c r="A60" s="14" t="s">
        <v>96</v>
      </c>
      <c r="B60" s="15" t="s">
        <v>97</v>
      </c>
      <c r="C60" s="16">
        <v>38000000</v>
      </c>
      <c r="D60" s="17">
        <v>37880850</v>
      </c>
      <c r="E60" s="17">
        <v>17165510</v>
      </c>
      <c r="F60" s="17">
        <v>8112535.2699999996</v>
      </c>
      <c r="G60" s="17">
        <v>0</v>
      </c>
      <c r="H60" s="12">
        <v>15937385</v>
      </c>
      <c r="I60" s="12">
        <f t="shared" si="3"/>
        <v>92.845391718626473</v>
      </c>
      <c r="J60" s="20">
        <f t="shared" si="10"/>
        <v>21943465</v>
      </c>
      <c r="K60" s="20">
        <f t="shared" si="11"/>
        <v>1228125</v>
      </c>
      <c r="L60" s="20">
        <f t="shared" si="12"/>
        <v>92.845391718626473</v>
      </c>
      <c r="O60" s="39"/>
    </row>
    <row r="61" spans="1:15" s="21" customFormat="1" ht="31.5">
      <c r="A61" s="14" t="s">
        <v>98</v>
      </c>
      <c r="B61" s="15" t="s">
        <v>99</v>
      </c>
      <c r="C61" s="16">
        <v>1500000</v>
      </c>
      <c r="D61" s="17">
        <v>1500000</v>
      </c>
      <c r="E61" s="17">
        <v>648585</v>
      </c>
      <c r="F61" s="17">
        <v>261384.36</v>
      </c>
      <c r="G61" s="17">
        <v>0</v>
      </c>
      <c r="H61" s="12">
        <v>587375.69999999995</v>
      </c>
      <c r="I61" s="12">
        <f t="shared" si="3"/>
        <v>90.562640209070508</v>
      </c>
      <c r="J61" s="20">
        <f t="shared" si="10"/>
        <v>912624.3</v>
      </c>
      <c r="K61" s="20">
        <f t="shared" si="11"/>
        <v>61209.300000000047</v>
      </c>
      <c r="L61" s="20">
        <f t="shared" si="12"/>
        <v>90.562640209070508</v>
      </c>
      <c r="O61" s="39"/>
    </row>
    <row r="62" spans="1:15" s="21" customFormat="1" ht="15.75">
      <c r="A62" s="14" t="s">
        <v>100</v>
      </c>
      <c r="B62" s="15" t="s">
        <v>101</v>
      </c>
      <c r="C62" s="16">
        <v>6437800</v>
      </c>
      <c r="D62" s="17">
        <v>6556950</v>
      </c>
      <c r="E62" s="17">
        <v>3371637</v>
      </c>
      <c r="F62" s="17">
        <v>1523936.52</v>
      </c>
      <c r="G62" s="17">
        <v>0</v>
      </c>
      <c r="H62" s="12">
        <v>3272942</v>
      </c>
      <c r="I62" s="12">
        <f t="shared" si="3"/>
        <v>97.07278689847098</v>
      </c>
      <c r="J62" s="20">
        <f t="shared" si="10"/>
        <v>3284008</v>
      </c>
      <c r="K62" s="20">
        <f t="shared" si="11"/>
        <v>98695</v>
      </c>
      <c r="L62" s="20">
        <f t="shared" si="12"/>
        <v>97.07278689847098</v>
      </c>
      <c r="O62" s="39"/>
    </row>
    <row r="63" spans="1:15" s="21" customFormat="1" ht="15.75">
      <c r="A63" s="14" t="s">
        <v>102</v>
      </c>
      <c r="B63" s="15" t="s">
        <v>103</v>
      </c>
      <c r="C63" s="16">
        <v>86500</v>
      </c>
      <c r="D63" s="17">
        <v>86500</v>
      </c>
      <c r="E63" s="17">
        <v>46892</v>
      </c>
      <c r="F63" s="17">
        <v>24391.89</v>
      </c>
      <c r="G63" s="17">
        <v>0</v>
      </c>
      <c r="H63" s="12">
        <v>44047.4</v>
      </c>
      <c r="I63" s="12">
        <f t="shared" si="3"/>
        <v>93.93372003753305</v>
      </c>
      <c r="J63" s="20">
        <f t="shared" si="10"/>
        <v>42452.6</v>
      </c>
      <c r="K63" s="20">
        <f t="shared" si="11"/>
        <v>2844.5999999999985</v>
      </c>
      <c r="L63" s="20">
        <f t="shared" si="12"/>
        <v>93.93372003753305</v>
      </c>
      <c r="O63" s="39"/>
    </row>
    <row r="64" spans="1:15" s="21" customFormat="1" ht="15.75">
      <c r="A64" s="14" t="s">
        <v>104</v>
      </c>
      <c r="B64" s="15" t="s">
        <v>105</v>
      </c>
      <c r="C64" s="16">
        <v>19500</v>
      </c>
      <c r="D64" s="17">
        <v>19500</v>
      </c>
      <c r="E64" s="17">
        <v>9900</v>
      </c>
      <c r="F64" s="17">
        <v>2580</v>
      </c>
      <c r="G64" s="17">
        <v>0</v>
      </c>
      <c r="H64" s="12">
        <v>5160</v>
      </c>
      <c r="I64" s="12">
        <f t="shared" si="3"/>
        <v>52.121212121212125</v>
      </c>
      <c r="J64" s="20">
        <f t="shared" si="10"/>
        <v>14340</v>
      </c>
      <c r="K64" s="20">
        <f t="shared" si="11"/>
        <v>4740</v>
      </c>
      <c r="L64" s="20">
        <f t="shared" si="12"/>
        <v>52.121212121212125</v>
      </c>
      <c r="O64" s="39"/>
    </row>
    <row r="65" spans="1:15" s="21" customFormat="1" ht="15.75" customHeight="1">
      <c r="A65" s="14" t="s">
        <v>106</v>
      </c>
      <c r="B65" s="15" t="s">
        <v>107</v>
      </c>
      <c r="C65" s="16">
        <v>21000000</v>
      </c>
      <c r="D65" s="17">
        <v>21000000</v>
      </c>
      <c r="E65" s="17">
        <v>9368426</v>
      </c>
      <c r="F65" s="17">
        <v>4426975.63</v>
      </c>
      <c r="G65" s="17">
        <v>0</v>
      </c>
      <c r="H65" s="12">
        <v>8745827.0700000003</v>
      </c>
      <c r="I65" s="12">
        <f t="shared" si="3"/>
        <v>93.354284593804778</v>
      </c>
      <c r="J65" s="20">
        <f t="shared" si="10"/>
        <v>12254172.93</v>
      </c>
      <c r="K65" s="20">
        <f t="shared" si="11"/>
        <v>622598.9299999997</v>
      </c>
      <c r="L65" s="20">
        <f t="shared" si="12"/>
        <v>93.354284593804778</v>
      </c>
      <c r="O65" s="39"/>
    </row>
    <row r="66" spans="1:15" s="21" customFormat="1" ht="31.5">
      <c r="A66" s="14" t="s">
        <v>108</v>
      </c>
      <c r="B66" s="15" t="s">
        <v>109</v>
      </c>
      <c r="C66" s="16">
        <v>15800000</v>
      </c>
      <c r="D66" s="17">
        <v>15800000</v>
      </c>
      <c r="E66" s="17">
        <v>7157900</v>
      </c>
      <c r="F66" s="17">
        <v>3381659.71</v>
      </c>
      <c r="G66" s="17">
        <v>0</v>
      </c>
      <c r="H66" s="12">
        <v>6908410</v>
      </c>
      <c r="I66" s="12">
        <f t="shared" si="3"/>
        <v>96.514480504058454</v>
      </c>
      <c r="J66" s="20">
        <f t="shared" si="10"/>
        <v>8891590</v>
      </c>
      <c r="K66" s="20">
        <f t="shared" si="11"/>
        <v>249490</v>
      </c>
      <c r="L66" s="20">
        <f t="shared" si="12"/>
        <v>96.514480504058454</v>
      </c>
      <c r="O66" s="39"/>
    </row>
    <row r="67" spans="1:15" s="21" customFormat="1" ht="31.5">
      <c r="A67" s="14" t="s">
        <v>110</v>
      </c>
      <c r="B67" s="15" t="s">
        <v>111</v>
      </c>
      <c r="C67" s="16">
        <v>42200</v>
      </c>
      <c r="D67" s="17">
        <v>42200</v>
      </c>
      <c r="E67" s="17">
        <v>21000</v>
      </c>
      <c r="F67" s="17">
        <v>10495.83</v>
      </c>
      <c r="G67" s="17">
        <v>0</v>
      </c>
      <c r="H67" s="12">
        <v>20371.5</v>
      </c>
      <c r="I67" s="12">
        <f t="shared" si="3"/>
        <v>97.007142857142853</v>
      </c>
      <c r="J67" s="20">
        <f t="shared" si="10"/>
        <v>21828.5</v>
      </c>
      <c r="K67" s="20">
        <f t="shared" si="11"/>
        <v>628.5</v>
      </c>
      <c r="L67" s="20">
        <f t="shared" si="12"/>
        <v>97.007142857142853</v>
      </c>
      <c r="O67" s="39"/>
    </row>
    <row r="68" spans="1:15" s="21" customFormat="1" ht="31.5">
      <c r="A68" s="14" t="s">
        <v>112</v>
      </c>
      <c r="B68" s="15" t="s">
        <v>113</v>
      </c>
      <c r="C68" s="16">
        <v>1800000</v>
      </c>
      <c r="D68" s="17">
        <v>1800000</v>
      </c>
      <c r="E68" s="17">
        <v>826940</v>
      </c>
      <c r="F68" s="17">
        <v>342513.52</v>
      </c>
      <c r="G68" s="17">
        <v>0</v>
      </c>
      <c r="H68" s="12">
        <v>667887.04</v>
      </c>
      <c r="I68" s="12">
        <f t="shared" si="3"/>
        <v>80.766082182504178</v>
      </c>
      <c r="J68" s="20">
        <f t="shared" si="10"/>
        <v>1132112.96</v>
      </c>
      <c r="K68" s="20">
        <f t="shared" si="11"/>
        <v>159052.95999999996</v>
      </c>
      <c r="L68" s="20">
        <f t="shared" si="12"/>
        <v>80.766082182504178</v>
      </c>
      <c r="O68" s="39"/>
    </row>
    <row r="69" spans="1:15" s="21" customFormat="1" ht="15.75" customHeight="1">
      <c r="A69" s="14" t="s">
        <v>114</v>
      </c>
      <c r="B69" s="15" t="s">
        <v>115</v>
      </c>
      <c r="C69" s="16">
        <v>38000</v>
      </c>
      <c r="D69" s="17">
        <v>38000</v>
      </c>
      <c r="E69" s="17">
        <v>18800</v>
      </c>
      <c r="F69" s="17">
        <v>0</v>
      </c>
      <c r="G69" s="17">
        <v>0</v>
      </c>
      <c r="H69" s="12">
        <v>0</v>
      </c>
      <c r="I69" s="12">
        <f t="shared" si="3"/>
        <v>0</v>
      </c>
      <c r="J69" s="20">
        <f t="shared" si="10"/>
        <v>38000</v>
      </c>
      <c r="K69" s="20">
        <f t="shared" si="11"/>
        <v>18800</v>
      </c>
      <c r="L69" s="20">
        <f t="shared" si="12"/>
        <v>0</v>
      </c>
      <c r="O69" s="39"/>
    </row>
    <row r="70" spans="1:15" s="21" customFormat="1" ht="47.25">
      <c r="A70" s="14" t="s">
        <v>116</v>
      </c>
      <c r="B70" s="15" t="s">
        <v>117</v>
      </c>
      <c r="C70" s="16">
        <v>3423289</v>
      </c>
      <c r="D70" s="17">
        <v>1058185.0900000001</v>
      </c>
      <c r="E70" s="17">
        <v>1058185.0900000001</v>
      </c>
      <c r="F70" s="17">
        <v>673421.3</v>
      </c>
      <c r="G70" s="17">
        <v>0</v>
      </c>
      <c r="H70" s="12">
        <v>1058185.0900000001</v>
      </c>
      <c r="I70" s="12">
        <f t="shared" si="3"/>
        <v>100</v>
      </c>
      <c r="J70" s="20">
        <f t="shared" si="10"/>
        <v>0</v>
      </c>
      <c r="K70" s="20">
        <f t="shared" si="11"/>
        <v>0</v>
      </c>
      <c r="L70" s="20">
        <f t="shared" si="12"/>
        <v>100</v>
      </c>
      <c r="O70" s="39"/>
    </row>
    <row r="71" spans="1:15" s="21" customFormat="1" ht="15.75">
      <c r="A71" s="14" t="s">
        <v>118</v>
      </c>
      <c r="B71" s="15" t="s">
        <v>119</v>
      </c>
      <c r="C71" s="16">
        <v>1577350</v>
      </c>
      <c r="D71" s="17">
        <v>4012453.91</v>
      </c>
      <c r="E71" s="17">
        <v>1530932.91</v>
      </c>
      <c r="F71" s="17">
        <v>412398.84</v>
      </c>
      <c r="G71" s="17">
        <v>0</v>
      </c>
      <c r="H71" s="12">
        <v>1263020.8799999999</v>
      </c>
      <c r="I71" s="12">
        <f t="shared" si="3"/>
        <v>82.500080294178275</v>
      </c>
      <c r="J71" s="20">
        <f t="shared" si="10"/>
        <v>2749433.0300000003</v>
      </c>
      <c r="K71" s="20">
        <f t="shared" si="11"/>
        <v>267912.03000000003</v>
      </c>
      <c r="L71" s="20">
        <f t="shared" si="12"/>
        <v>82.500080294178275</v>
      </c>
      <c r="O71" s="39"/>
    </row>
    <row r="72" spans="1:15" s="21" customFormat="1" ht="63">
      <c r="A72" s="14" t="s">
        <v>120</v>
      </c>
      <c r="B72" s="15" t="s">
        <v>121</v>
      </c>
      <c r="C72" s="16">
        <v>953494</v>
      </c>
      <c r="D72" s="17">
        <v>953494</v>
      </c>
      <c r="E72" s="17">
        <v>523494</v>
      </c>
      <c r="F72" s="17">
        <v>285868.98</v>
      </c>
      <c r="G72" s="17">
        <v>0</v>
      </c>
      <c r="H72" s="12">
        <v>431378.1</v>
      </c>
      <c r="I72" s="12">
        <f t="shared" si="3"/>
        <v>82.403637864044285</v>
      </c>
      <c r="J72" s="20">
        <f t="shared" ref="J72:J85" si="13">D72-H72</f>
        <v>522115.9</v>
      </c>
      <c r="K72" s="20">
        <f t="shared" ref="K72:K85" si="14">E72-H72</f>
        <v>92115.900000000023</v>
      </c>
      <c r="L72" s="20">
        <f t="shared" ref="L72:L85" si="15">IF(E72=0,0,(H72/E72)*100)</f>
        <v>82.403637864044285</v>
      </c>
      <c r="O72" s="39"/>
    </row>
    <row r="73" spans="1:15" s="21" customFormat="1" ht="31.5">
      <c r="A73" s="14" t="s">
        <v>122</v>
      </c>
      <c r="B73" s="15" t="s">
        <v>123</v>
      </c>
      <c r="C73" s="16">
        <v>55000</v>
      </c>
      <c r="D73" s="17">
        <v>55000</v>
      </c>
      <c r="E73" s="17">
        <v>41000</v>
      </c>
      <c r="F73" s="17">
        <v>34700</v>
      </c>
      <c r="G73" s="17">
        <v>0</v>
      </c>
      <c r="H73" s="12">
        <v>36000</v>
      </c>
      <c r="I73" s="12">
        <f t="shared" ref="I73:I94" si="16">H73/E73*100</f>
        <v>87.804878048780495</v>
      </c>
      <c r="J73" s="20">
        <f t="shared" si="13"/>
        <v>19000</v>
      </c>
      <c r="K73" s="20">
        <f t="shared" si="14"/>
        <v>5000</v>
      </c>
      <c r="L73" s="20">
        <f t="shared" si="15"/>
        <v>87.804878048780495</v>
      </c>
      <c r="O73" s="39"/>
    </row>
    <row r="74" spans="1:15" s="21" customFormat="1" ht="15.75">
      <c r="A74" s="14" t="s">
        <v>124</v>
      </c>
      <c r="B74" s="15" t="s">
        <v>125</v>
      </c>
      <c r="C74" s="16">
        <v>5203700</v>
      </c>
      <c r="D74" s="17">
        <v>5203700</v>
      </c>
      <c r="E74" s="17">
        <v>2809380</v>
      </c>
      <c r="F74" s="17">
        <v>962380.05</v>
      </c>
      <c r="G74" s="17">
        <v>0</v>
      </c>
      <c r="H74" s="12">
        <v>2196569.36</v>
      </c>
      <c r="I74" s="12">
        <f t="shared" si="16"/>
        <v>78.186979333518423</v>
      </c>
      <c r="J74" s="20">
        <f t="shared" si="13"/>
        <v>3007130.64</v>
      </c>
      <c r="K74" s="20">
        <f t="shared" si="14"/>
        <v>612810.64000000013</v>
      </c>
      <c r="L74" s="20">
        <f t="shared" si="15"/>
        <v>78.186979333518423</v>
      </c>
      <c r="O74" s="39"/>
    </row>
    <row r="75" spans="1:15" ht="15.75" customHeight="1">
      <c r="A75" s="10" t="s">
        <v>195</v>
      </c>
      <c r="B75" s="9" t="s">
        <v>126</v>
      </c>
      <c r="C75" s="11">
        <v>18729416</v>
      </c>
      <c r="D75" s="12">
        <f>SUM(D76:D83)</f>
        <v>18729416</v>
      </c>
      <c r="E75" s="12">
        <f>SUM(E76:E83)</f>
        <v>10434366</v>
      </c>
      <c r="F75" s="12">
        <f>SUM(F76:F83)</f>
        <v>4698354.99</v>
      </c>
      <c r="G75" s="12">
        <f>SUM(G76:G83)</f>
        <v>0</v>
      </c>
      <c r="H75" s="12">
        <f>SUM(H76:H83)</f>
        <v>9659505.0099999998</v>
      </c>
      <c r="I75" s="12">
        <f t="shared" si="16"/>
        <v>92.573952360881336</v>
      </c>
      <c r="J75" s="3">
        <f t="shared" si="13"/>
        <v>9069910.9900000002</v>
      </c>
      <c r="K75" s="3">
        <f t="shared" si="14"/>
        <v>774860.99000000022</v>
      </c>
      <c r="L75" s="3">
        <f t="shared" si="15"/>
        <v>92.573952360881336</v>
      </c>
    </row>
    <row r="76" spans="1:15" s="21" customFormat="1" ht="15.75" customHeight="1">
      <c r="A76" s="14" t="s">
        <v>127</v>
      </c>
      <c r="B76" s="15" t="s">
        <v>184</v>
      </c>
      <c r="C76" s="16">
        <v>315822</v>
      </c>
      <c r="D76" s="17">
        <v>315822</v>
      </c>
      <c r="E76" s="17">
        <v>167400</v>
      </c>
      <c r="F76" s="17">
        <v>62773</v>
      </c>
      <c r="G76" s="17">
        <v>0</v>
      </c>
      <c r="H76" s="12">
        <v>147427</v>
      </c>
      <c r="I76" s="12">
        <f t="shared" si="16"/>
        <v>88.06869772998806</v>
      </c>
      <c r="J76" s="20">
        <f t="shared" si="13"/>
        <v>168395</v>
      </c>
      <c r="K76" s="20">
        <f t="shared" si="14"/>
        <v>19973</v>
      </c>
      <c r="L76" s="20">
        <f t="shared" si="15"/>
        <v>88.06869772998806</v>
      </c>
      <c r="M76" s="21">
        <v>315822</v>
      </c>
      <c r="N76" s="21">
        <v>147427</v>
      </c>
      <c r="O76" s="39"/>
    </row>
    <row r="77" spans="1:15" s="21" customFormat="1" ht="31.5">
      <c r="A77" s="14" t="s">
        <v>128</v>
      </c>
      <c r="B77" s="15" t="s">
        <v>129</v>
      </c>
      <c r="C77" s="16">
        <v>400000</v>
      </c>
      <c r="D77" s="17">
        <v>400000</v>
      </c>
      <c r="E77" s="17">
        <v>225000</v>
      </c>
      <c r="F77" s="17">
        <v>49255</v>
      </c>
      <c r="G77" s="17">
        <v>0</v>
      </c>
      <c r="H77" s="12">
        <v>200507.2</v>
      </c>
      <c r="I77" s="12">
        <f t="shared" si="16"/>
        <v>89.114311111111107</v>
      </c>
      <c r="J77" s="20">
        <f t="shared" si="13"/>
        <v>199492.8</v>
      </c>
      <c r="K77" s="20">
        <f t="shared" si="14"/>
        <v>24492.799999999988</v>
      </c>
      <c r="L77" s="20">
        <f t="shared" si="15"/>
        <v>89.114311111111107</v>
      </c>
      <c r="O77" s="39"/>
    </row>
    <row r="78" spans="1:15" s="21" customFormat="1" ht="31.5">
      <c r="A78" s="14" t="s">
        <v>130</v>
      </c>
      <c r="B78" s="15" t="s">
        <v>131</v>
      </c>
      <c r="C78" s="16">
        <v>150000</v>
      </c>
      <c r="D78" s="17">
        <v>150000</v>
      </c>
      <c r="E78" s="17">
        <v>84000</v>
      </c>
      <c r="F78" s="17">
        <v>9007.2000000000007</v>
      </c>
      <c r="G78" s="17">
        <v>0</v>
      </c>
      <c r="H78" s="12">
        <v>53781.31</v>
      </c>
      <c r="I78" s="12">
        <f t="shared" si="16"/>
        <v>64.025369047619037</v>
      </c>
      <c r="J78" s="20">
        <f t="shared" si="13"/>
        <v>96218.69</v>
      </c>
      <c r="K78" s="20">
        <f t="shared" si="14"/>
        <v>30218.690000000002</v>
      </c>
      <c r="L78" s="20">
        <f t="shared" si="15"/>
        <v>64.025369047619037</v>
      </c>
      <c r="O78" s="39"/>
    </row>
    <row r="79" spans="1:15" s="21" customFormat="1" ht="15.75" customHeight="1">
      <c r="A79" s="14" t="s">
        <v>132</v>
      </c>
      <c r="B79" s="15" t="s">
        <v>133</v>
      </c>
      <c r="C79" s="16">
        <v>2857938</v>
      </c>
      <c r="D79" s="17">
        <v>2857938</v>
      </c>
      <c r="E79" s="17">
        <v>1587614</v>
      </c>
      <c r="F79" s="17">
        <v>740360.36</v>
      </c>
      <c r="G79" s="17">
        <v>0</v>
      </c>
      <c r="H79" s="12">
        <v>1404640.2</v>
      </c>
      <c r="I79" s="12">
        <f t="shared" si="16"/>
        <v>88.474918966449025</v>
      </c>
      <c r="J79" s="20">
        <f t="shared" si="13"/>
        <v>1453297.8</v>
      </c>
      <c r="K79" s="20">
        <f t="shared" si="14"/>
        <v>182973.80000000005</v>
      </c>
      <c r="L79" s="20">
        <f t="shared" si="15"/>
        <v>88.474918966449025</v>
      </c>
      <c r="O79" s="39"/>
    </row>
    <row r="80" spans="1:15" s="21" customFormat="1" ht="15.75" customHeight="1">
      <c r="A80" s="14" t="s">
        <v>134</v>
      </c>
      <c r="B80" s="15" t="s">
        <v>135</v>
      </c>
      <c r="C80" s="16">
        <v>1069863</v>
      </c>
      <c r="D80" s="17">
        <v>1069863</v>
      </c>
      <c r="E80" s="17">
        <v>593015</v>
      </c>
      <c r="F80" s="17">
        <v>314230.59999999998</v>
      </c>
      <c r="G80" s="17">
        <v>0</v>
      </c>
      <c r="H80" s="12">
        <v>541870.04</v>
      </c>
      <c r="I80" s="12">
        <f t="shared" si="16"/>
        <v>91.375435697242068</v>
      </c>
      <c r="J80" s="20">
        <f t="shared" si="13"/>
        <v>527992.96</v>
      </c>
      <c r="K80" s="20">
        <f t="shared" si="14"/>
        <v>51144.959999999963</v>
      </c>
      <c r="L80" s="20">
        <f t="shared" si="15"/>
        <v>91.375435697242068</v>
      </c>
      <c r="O80" s="39"/>
    </row>
    <row r="81" spans="1:15" s="21" customFormat="1" ht="15.75">
      <c r="A81" s="14" t="s">
        <v>136</v>
      </c>
      <c r="B81" s="15" t="s">
        <v>137</v>
      </c>
      <c r="C81" s="16">
        <v>2629575</v>
      </c>
      <c r="D81" s="17">
        <v>2629575</v>
      </c>
      <c r="E81" s="17">
        <v>1524478</v>
      </c>
      <c r="F81" s="17">
        <v>743410.41</v>
      </c>
      <c r="G81" s="17">
        <v>0</v>
      </c>
      <c r="H81" s="12">
        <v>1436390.49</v>
      </c>
      <c r="I81" s="12">
        <f t="shared" si="16"/>
        <v>94.221791983879072</v>
      </c>
      <c r="J81" s="20">
        <f t="shared" si="13"/>
        <v>1193184.51</v>
      </c>
      <c r="K81" s="20">
        <f t="shared" si="14"/>
        <v>88087.510000000009</v>
      </c>
      <c r="L81" s="20">
        <f t="shared" si="15"/>
        <v>94.221791983879072</v>
      </c>
      <c r="O81" s="39"/>
    </row>
    <row r="82" spans="1:15" s="21" customFormat="1" ht="15.75" customHeight="1">
      <c r="A82" s="14" t="s">
        <v>138</v>
      </c>
      <c r="B82" s="15" t="s">
        <v>139</v>
      </c>
      <c r="C82" s="16">
        <v>10857591</v>
      </c>
      <c r="D82" s="17">
        <v>10857591</v>
      </c>
      <c r="E82" s="17">
        <v>6014672</v>
      </c>
      <c r="F82" s="17">
        <v>2660680.77</v>
      </c>
      <c r="G82" s="17">
        <v>0</v>
      </c>
      <c r="H82" s="12">
        <v>5638901.6900000004</v>
      </c>
      <c r="I82" s="12">
        <f t="shared" si="16"/>
        <v>93.752438869484493</v>
      </c>
      <c r="J82" s="20">
        <f t="shared" si="13"/>
        <v>5218689.3099999996</v>
      </c>
      <c r="K82" s="20">
        <f t="shared" si="14"/>
        <v>375770.30999999959</v>
      </c>
      <c r="L82" s="20">
        <f t="shared" si="15"/>
        <v>93.752438869484493</v>
      </c>
      <c r="O82" s="39"/>
    </row>
    <row r="83" spans="1:15" s="21" customFormat="1" ht="15.75" customHeight="1">
      <c r="A83" s="14" t="s">
        <v>140</v>
      </c>
      <c r="B83" s="15" t="s">
        <v>141</v>
      </c>
      <c r="C83" s="16">
        <v>448627</v>
      </c>
      <c r="D83" s="17">
        <v>448627</v>
      </c>
      <c r="E83" s="17">
        <v>238187</v>
      </c>
      <c r="F83" s="17">
        <v>118637.65</v>
      </c>
      <c r="G83" s="17">
        <v>0</v>
      </c>
      <c r="H83" s="12">
        <v>235987.08</v>
      </c>
      <c r="I83" s="12">
        <f t="shared" si="16"/>
        <v>99.076389559463777</v>
      </c>
      <c r="J83" s="20">
        <f t="shared" si="13"/>
        <v>212639.92</v>
      </c>
      <c r="K83" s="20">
        <f t="shared" si="14"/>
        <v>2199.9200000000128</v>
      </c>
      <c r="L83" s="20">
        <f t="shared" si="15"/>
        <v>99.076389559463777</v>
      </c>
      <c r="O83" s="39"/>
    </row>
    <row r="84" spans="1:15" ht="15.75" customHeight="1">
      <c r="A84" s="10" t="s">
        <v>196</v>
      </c>
      <c r="B84" s="9" t="s">
        <v>142</v>
      </c>
      <c r="C84" s="11">
        <v>22188095</v>
      </c>
      <c r="D84" s="12">
        <f>SUM(D85:D88)</f>
        <v>22268170</v>
      </c>
      <c r="E84" s="12">
        <f>SUM(E85:E88)</f>
        <v>11567635</v>
      </c>
      <c r="F84" s="12">
        <f>SUM(F85:F88)</f>
        <v>4791128.53</v>
      </c>
      <c r="G84" s="12">
        <f>SUM(G85:G88)</f>
        <v>0</v>
      </c>
      <c r="H84" s="12">
        <f>SUM(H85:H88)</f>
        <v>10313350.550000001</v>
      </c>
      <c r="I84" s="12">
        <f t="shared" si="16"/>
        <v>89.156949972920145</v>
      </c>
      <c r="J84" s="3">
        <f t="shared" si="13"/>
        <v>11954819.449999999</v>
      </c>
      <c r="K84" s="3">
        <f t="shared" si="14"/>
        <v>1254284.4499999993</v>
      </c>
      <c r="L84" s="3">
        <f t="shared" si="15"/>
        <v>89.156949972920145</v>
      </c>
    </row>
    <row r="85" spans="1:15" s="21" customFormat="1" ht="31.5">
      <c r="A85" s="14" t="s">
        <v>143</v>
      </c>
      <c r="B85" s="15" t="s">
        <v>189</v>
      </c>
      <c r="C85" s="16">
        <v>1563095</v>
      </c>
      <c r="D85" s="17">
        <v>1643170</v>
      </c>
      <c r="E85" s="17">
        <v>971630</v>
      </c>
      <c r="F85" s="17">
        <v>445498.11</v>
      </c>
      <c r="G85" s="17">
        <v>0</v>
      </c>
      <c r="H85" s="12">
        <v>924761.39</v>
      </c>
      <c r="I85" s="12">
        <f t="shared" si="16"/>
        <v>95.176290357440593</v>
      </c>
      <c r="J85" s="20">
        <f t="shared" si="13"/>
        <v>718408.61</v>
      </c>
      <c r="K85" s="20">
        <f t="shared" si="14"/>
        <v>46868.609999999986</v>
      </c>
      <c r="L85" s="20">
        <f t="shared" si="15"/>
        <v>95.176290357440593</v>
      </c>
      <c r="M85" s="21">
        <v>1643170</v>
      </c>
      <c r="N85" s="21">
        <v>924761</v>
      </c>
      <c r="O85" s="39"/>
    </row>
    <row r="86" spans="1:15" s="21" customFormat="1" ht="31.5">
      <c r="A86" s="14" t="s">
        <v>144</v>
      </c>
      <c r="B86" s="15" t="s">
        <v>145</v>
      </c>
      <c r="C86" s="16">
        <v>0</v>
      </c>
      <c r="D86" s="17">
        <v>70000</v>
      </c>
      <c r="E86" s="17">
        <v>70000</v>
      </c>
      <c r="F86" s="17">
        <v>70000</v>
      </c>
      <c r="G86" s="17">
        <v>0</v>
      </c>
      <c r="H86" s="12">
        <v>70000</v>
      </c>
      <c r="I86" s="12">
        <f t="shared" si="16"/>
        <v>100</v>
      </c>
      <c r="J86" s="20">
        <f t="shared" ref="J86:J94" si="17">D86-H86</f>
        <v>0</v>
      </c>
      <c r="K86" s="20">
        <f t="shared" ref="K86:K94" si="18">E86-H86</f>
        <v>0</v>
      </c>
      <c r="L86" s="20">
        <f t="shared" ref="L86:L94" si="19">IF(E86=0,0,(H86/E86)*100)</f>
        <v>100</v>
      </c>
      <c r="O86" s="39"/>
    </row>
    <row r="87" spans="1:15" s="21" customFormat="1" ht="15.75" customHeight="1">
      <c r="A87" s="14" t="s">
        <v>146</v>
      </c>
      <c r="B87" s="15" t="s">
        <v>147</v>
      </c>
      <c r="C87" s="16">
        <v>20150000</v>
      </c>
      <c r="D87" s="17">
        <v>19890000</v>
      </c>
      <c r="E87" s="17">
        <v>10094005</v>
      </c>
      <c r="F87" s="17">
        <v>4255934.76</v>
      </c>
      <c r="G87" s="17">
        <v>0</v>
      </c>
      <c r="H87" s="12">
        <v>9178135.5</v>
      </c>
      <c r="I87" s="12">
        <f t="shared" si="16"/>
        <v>90.926599501387201</v>
      </c>
      <c r="J87" s="20">
        <f t="shared" si="17"/>
        <v>10711864.5</v>
      </c>
      <c r="K87" s="20">
        <f t="shared" si="18"/>
        <v>915869.5</v>
      </c>
      <c r="L87" s="20">
        <f t="shared" si="19"/>
        <v>90.926599501387201</v>
      </c>
      <c r="O87" s="39"/>
    </row>
    <row r="88" spans="1:15" s="21" customFormat="1" ht="15.75" customHeight="1">
      <c r="A88" s="14" t="s">
        <v>148</v>
      </c>
      <c r="B88" s="15" t="s">
        <v>32</v>
      </c>
      <c r="C88" s="16">
        <v>475000</v>
      </c>
      <c r="D88" s="17">
        <v>665000</v>
      </c>
      <c r="E88" s="17">
        <v>432000</v>
      </c>
      <c r="F88" s="17">
        <v>19695.66</v>
      </c>
      <c r="G88" s="17">
        <v>0</v>
      </c>
      <c r="H88" s="12">
        <v>140453.66</v>
      </c>
      <c r="I88" s="12">
        <f t="shared" si="16"/>
        <v>32.512421296296296</v>
      </c>
      <c r="J88" s="20">
        <f t="shared" si="17"/>
        <v>524546.34</v>
      </c>
      <c r="K88" s="20">
        <f t="shared" si="18"/>
        <v>291546.33999999997</v>
      </c>
      <c r="L88" s="20">
        <f t="shared" si="19"/>
        <v>32.512421296296296</v>
      </c>
      <c r="O88" s="40">
        <v>140454</v>
      </c>
    </row>
    <row r="89" spans="1:15" ht="15.75" customHeight="1">
      <c r="A89" s="10" t="s">
        <v>197</v>
      </c>
      <c r="B89" s="9" t="s">
        <v>149</v>
      </c>
      <c r="C89" s="11">
        <v>1589647</v>
      </c>
      <c r="D89" s="12">
        <f>SUM(D90:D91)</f>
        <v>1589647</v>
      </c>
      <c r="E89" s="12">
        <f>SUM(E90:E91)</f>
        <v>923448</v>
      </c>
      <c r="F89" s="12">
        <f>SUM(F90:F91)</f>
        <v>346304.62</v>
      </c>
      <c r="G89" s="12">
        <f>SUM(G90:G91)</f>
        <v>0</v>
      </c>
      <c r="H89" s="12">
        <f>SUM(H90:H91)</f>
        <v>893190.49000000011</v>
      </c>
      <c r="I89" s="12">
        <f t="shared" si="16"/>
        <v>96.723420268385453</v>
      </c>
      <c r="J89" s="3">
        <f t="shared" si="17"/>
        <v>696456.50999999989</v>
      </c>
      <c r="K89" s="3">
        <f t="shared" si="18"/>
        <v>30257.509999999893</v>
      </c>
      <c r="L89" s="3">
        <f t="shared" si="19"/>
        <v>96.723420268385453</v>
      </c>
    </row>
    <row r="90" spans="1:15" s="21" customFormat="1" ht="15.75" customHeight="1">
      <c r="A90" s="14" t="s">
        <v>150</v>
      </c>
      <c r="B90" s="15" t="s">
        <v>190</v>
      </c>
      <c r="C90" s="16">
        <v>1498877</v>
      </c>
      <c r="D90" s="17">
        <v>1498877</v>
      </c>
      <c r="E90" s="17">
        <v>874837</v>
      </c>
      <c r="F90" s="17">
        <v>321499.63</v>
      </c>
      <c r="G90" s="17">
        <v>0</v>
      </c>
      <c r="H90" s="12">
        <v>844579.56</v>
      </c>
      <c r="I90" s="12">
        <f t="shared" si="16"/>
        <v>96.541362562397353</v>
      </c>
      <c r="J90" s="20">
        <f t="shared" si="17"/>
        <v>654297.43999999994</v>
      </c>
      <c r="K90" s="20">
        <f t="shared" si="18"/>
        <v>30257.439999999944</v>
      </c>
      <c r="L90" s="20">
        <f t="shared" si="19"/>
        <v>96.541362562397353</v>
      </c>
      <c r="M90" s="21">
        <v>1498877</v>
      </c>
      <c r="N90" s="21">
        <v>844580</v>
      </c>
      <c r="O90" s="39"/>
    </row>
    <row r="91" spans="1:15" s="21" customFormat="1" ht="15.75" customHeight="1">
      <c r="A91" s="14" t="s">
        <v>151</v>
      </c>
      <c r="B91" s="15" t="s">
        <v>152</v>
      </c>
      <c r="C91" s="16">
        <v>90770</v>
      </c>
      <c r="D91" s="17">
        <v>90770</v>
      </c>
      <c r="E91" s="17">
        <v>48611</v>
      </c>
      <c r="F91" s="17">
        <v>24804.99</v>
      </c>
      <c r="G91" s="17">
        <v>0</v>
      </c>
      <c r="H91" s="12">
        <v>48610.93</v>
      </c>
      <c r="I91" s="12">
        <f t="shared" si="16"/>
        <v>99.999855999670856</v>
      </c>
      <c r="J91" s="20">
        <f t="shared" si="17"/>
        <v>42159.07</v>
      </c>
      <c r="K91" s="20">
        <f t="shared" si="18"/>
        <v>6.9999999999708962E-2</v>
      </c>
      <c r="L91" s="20">
        <f t="shared" si="19"/>
        <v>99.999855999670856</v>
      </c>
      <c r="O91" s="39"/>
    </row>
    <row r="92" spans="1:15" ht="15.75" customHeight="1">
      <c r="A92" s="10" t="s">
        <v>186</v>
      </c>
      <c r="B92" s="9" t="s">
        <v>149</v>
      </c>
      <c r="C92" s="11">
        <v>500000</v>
      </c>
      <c r="D92" s="12">
        <f>D93</f>
        <v>440000</v>
      </c>
      <c r="E92" s="12">
        <f>E93</f>
        <v>240000</v>
      </c>
      <c r="F92" s="12">
        <f>F93</f>
        <v>0</v>
      </c>
      <c r="G92" s="12">
        <f>G93</f>
        <v>0</v>
      </c>
      <c r="H92" s="12">
        <f>H93</f>
        <v>0</v>
      </c>
      <c r="I92" s="12">
        <f t="shared" si="16"/>
        <v>0</v>
      </c>
      <c r="J92" s="3">
        <f t="shared" si="17"/>
        <v>440000</v>
      </c>
      <c r="K92" s="3">
        <f t="shared" si="18"/>
        <v>240000</v>
      </c>
      <c r="L92" s="3">
        <f t="shared" si="19"/>
        <v>0</v>
      </c>
    </row>
    <row r="93" spans="1:15" s="21" customFormat="1" ht="15.75" customHeight="1">
      <c r="A93" s="14" t="s">
        <v>153</v>
      </c>
      <c r="B93" s="15" t="s">
        <v>154</v>
      </c>
      <c r="C93" s="16">
        <v>500000</v>
      </c>
      <c r="D93" s="17">
        <v>440000</v>
      </c>
      <c r="E93" s="17">
        <v>240000</v>
      </c>
      <c r="F93" s="17">
        <v>0</v>
      </c>
      <c r="G93" s="17">
        <v>0</v>
      </c>
      <c r="H93" s="12">
        <v>0</v>
      </c>
      <c r="I93" s="12">
        <f t="shared" si="16"/>
        <v>0</v>
      </c>
      <c r="J93" s="20">
        <f t="shared" si="17"/>
        <v>440000</v>
      </c>
      <c r="K93" s="20">
        <f t="shared" si="18"/>
        <v>240000</v>
      </c>
      <c r="L93" s="20">
        <f t="shared" si="19"/>
        <v>0</v>
      </c>
      <c r="O93" s="39"/>
    </row>
    <row r="94" spans="1:15" ht="15.75" customHeight="1">
      <c r="A94" s="10" t="s">
        <v>155</v>
      </c>
      <c r="B94" s="9" t="s">
        <v>156</v>
      </c>
      <c r="C94" s="11">
        <v>484006800</v>
      </c>
      <c r="D94" s="12">
        <f>D9+D25+D38+D45+D75+D84+D89+D92</f>
        <v>486557000.5</v>
      </c>
      <c r="E94" s="12">
        <f>E9+E25+E38+E45+E75+E84+E89+E92</f>
        <v>279701312.73000002</v>
      </c>
      <c r="F94" s="12">
        <f>F9+F25+F38+F45+F75+F84+F89+F92</f>
        <v>137480094.94</v>
      </c>
      <c r="G94" s="12">
        <f>G9+G25+G38+G45+G75+G84+G89+G92</f>
        <v>0</v>
      </c>
      <c r="H94" s="12">
        <f>H9+H25+H38+H45+H75+H84+H89+H92</f>
        <v>259917512.10000002</v>
      </c>
      <c r="I94" s="12">
        <f t="shared" si="16"/>
        <v>92.926811663162411</v>
      </c>
      <c r="J94" s="3">
        <f t="shared" si="17"/>
        <v>226639488.39999998</v>
      </c>
      <c r="K94" s="3">
        <f t="shared" si="18"/>
        <v>19783800.629999995</v>
      </c>
      <c r="L94" s="3">
        <f t="shared" si="19"/>
        <v>92.926811663162411</v>
      </c>
      <c r="M94" s="36">
        <f>M26+M39+M46+M76+M85+M90</f>
        <v>8611987</v>
      </c>
      <c r="N94" s="36">
        <f>N26+N39+N46+N76+N85+N90</f>
        <v>4933666</v>
      </c>
      <c r="O94" s="40">
        <f>O24+O88</f>
        <v>1846331</v>
      </c>
    </row>
    <row r="95" spans="1:15" ht="33" customHeight="1">
      <c r="A95" s="52" t="s">
        <v>160</v>
      </c>
      <c r="B95" s="52"/>
      <c r="C95" s="52"/>
      <c r="D95" s="52"/>
      <c r="E95" s="52"/>
      <c r="F95" s="52"/>
      <c r="G95" s="52"/>
      <c r="H95" s="52"/>
      <c r="I95" s="52"/>
      <c r="J95" s="2"/>
      <c r="K95" s="2"/>
      <c r="L95" s="2"/>
    </row>
    <row r="96" spans="1:15" ht="89.25" customHeight="1">
      <c r="A96" s="7" t="s">
        <v>1</v>
      </c>
      <c r="B96" s="8" t="s">
        <v>157</v>
      </c>
      <c r="C96" s="8" t="s">
        <v>2</v>
      </c>
      <c r="D96" s="8" t="s">
        <v>158</v>
      </c>
      <c r="E96" s="8" t="s">
        <v>212</v>
      </c>
      <c r="F96" s="8" t="s">
        <v>3</v>
      </c>
      <c r="G96" s="8" t="s">
        <v>4</v>
      </c>
      <c r="H96" s="8" t="s">
        <v>213</v>
      </c>
      <c r="I96" s="35" t="s">
        <v>214</v>
      </c>
      <c r="M96" s="1">
        <v>6310</v>
      </c>
      <c r="N96" s="1">
        <v>6330</v>
      </c>
      <c r="O96" s="1">
        <v>6430</v>
      </c>
    </row>
    <row r="97" spans="1:15" ht="15.75" customHeight="1">
      <c r="A97" s="10" t="s">
        <v>191</v>
      </c>
      <c r="B97" s="9" t="s">
        <v>5</v>
      </c>
      <c r="C97" s="11">
        <v>18354459.449999999</v>
      </c>
      <c r="D97" s="12">
        <f>SUM(D98:D103)</f>
        <v>17213459.449999999</v>
      </c>
      <c r="E97" s="12">
        <f>SUM(E98:E103)</f>
        <v>11068273.449999999</v>
      </c>
      <c r="F97" s="12">
        <f>SUM(F98:F103)</f>
        <v>853081.02</v>
      </c>
      <c r="G97" s="12">
        <f>SUM(G98:G103)</f>
        <v>0</v>
      </c>
      <c r="H97" s="12">
        <f>SUM(H98:H103)</f>
        <v>4092494.12</v>
      </c>
      <c r="I97" s="12">
        <f>H97/E97*100</f>
        <v>36.97500010717571</v>
      </c>
    </row>
    <row r="98" spans="1:15" s="21" customFormat="1" ht="31.5">
      <c r="A98" s="14" t="s">
        <v>6</v>
      </c>
      <c r="B98" s="15" t="s">
        <v>185</v>
      </c>
      <c r="C98" s="16">
        <v>3000</v>
      </c>
      <c r="D98" s="17">
        <v>3000</v>
      </c>
      <c r="E98" s="17">
        <v>2200</v>
      </c>
      <c r="F98" s="17">
        <v>0</v>
      </c>
      <c r="G98" s="17">
        <v>0</v>
      </c>
      <c r="H98" s="12">
        <v>2199.8000000000002</v>
      </c>
      <c r="I98" s="12">
        <f t="shared" ref="I98:I131" si="20">H98/E98*100</f>
        <v>99.990909090909099</v>
      </c>
      <c r="O98" s="39"/>
    </row>
    <row r="99" spans="1:15" s="21" customFormat="1" ht="15.75" customHeight="1">
      <c r="A99" s="14" t="s">
        <v>7</v>
      </c>
      <c r="B99" s="15" t="s">
        <v>8</v>
      </c>
      <c r="C99" s="16">
        <v>6143</v>
      </c>
      <c r="D99" s="17">
        <v>6143</v>
      </c>
      <c r="E99" s="17">
        <v>111193</v>
      </c>
      <c r="F99" s="17">
        <v>0</v>
      </c>
      <c r="G99" s="17">
        <v>0</v>
      </c>
      <c r="H99" s="12">
        <v>106226</v>
      </c>
      <c r="I99" s="12">
        <f t="shared" si="20"/>
        <v>95.532992184759834</v>
      </c>
      <c r="O99" s="39"/>
    </row>
    <row r="100" spans="1:15" s="21" customFormat="1" ht="15.75" customHeight="1">
      <c r="A100" s="14" t="s">
        <v>161</v>
      </c>
      <c r="B100" s="15" t="s">
        <v>162</v>
      </c>
      <c r="C100" s="16">
        <v>17636665</v>
      </c>
      <c r="D100" s="17">
        <v>16495665</v>
      </c>
      <c r="E100" s="17">
        <v>10367882</v>
      </c>
      <c r="F100" s="17">
        <v>803081.02</v>
      </c>
      <c r="G100" s="17">
        <v>0</v>
      </c>
      <c r="H100" s="12">
        <v>3845243.12</v>
      </c>
      <c r="I100" s="12">
        <f t="shared" si="20"/>
        <v>37.088029358358824</v>
      </c>
      <c r="M100" s="21">
        <v>3845243</v>
      </c>
      <c r="O100" s="39"/>
    </row>
    <row r="101" spans="1:15" s="21" customFormat="1" ht="31.5">
      <c r="A101" s="14" t="s">
        <v>163</v>
      </c>
      <c r="B101" s="15" t="s">
        <v>164</v>
      </c>
      <c r="C101" s="16">
        <v>198913</v>
      </c>
      <c r="D101" s="17">
        <v>198913</v>
      </c>
      <c r="E101" s="17">
        <v>80000</v>
      </c>
      <c r="F101" s="17">
        <v>0</v>
      </c>
      <c r="G101" s="17">
        <v>0</v>
      </c>
      <c r="H101" s="12">
        <v>58825.2</v>
      </c>
      <c r="I101" s="12">
        <f t="shared" si="20"/>
        <v>73.531499999999994</v>
      </c>
      <c r="N101" s="21">
        <v>58825</v>
      </c>
      <c r="O101" s="39"/>
    </row>
    <row r="102" spans="1:15" s="21" customFormat="1" ht="15.75" customHeight="1">
      <c r="A102" s="14" t="s">
        <v>165</v>
      </c>
      <c r="B102" s="15" t="s">
        <v>166</v>
      </c>
      <c r="C102" s="16">
        <v>500000</v>
      </c>
      <c r="D102" s="17">
        <v>500000</v>
      </c>
      <c r="E102" s="17">
        <v>500000</v>
      </c>
      <c r="F102" s="17">
        <v>50000</v>
      </c>
      <c r="G102" s="17">
        <v>0</v>
      </c>
      <c r="H102" s="12">
        <v>80000</v>
      </c>
      <c r="I102" s="12">
        <f t="shared" si="20"/>
        <v>16</v>
      </c>
      <c r="O102" s="39">
        <v>80000</v>
      </c>
    </row>
    <row r="103" spans="1:15" s="21" customFormat="1" ht="31.5">
      <c r="A103" s="14" t="s">
        <v>21</v>
      </c>
      <c r="B103" s="15" t="s">
        <v>22</v>
      </c>
      <c r="C103" s="16">
        <v>9738.4500000000007</v>
      </c>
      <c r="D103" s="17">
        <v>9738.4500000000007</v>
      </c>
      <c r="E103" s="17">
        <v>6998.45</v>
      </c>
      <c r="F103" s="17">
        <v>0</v>
      </c>
      <c r="G103" s="17">
        <v>0</v>
      </c>
      <c r="H103" s="12">
        <v>0</v>
      </c>
      <c r="I103" s="12">
        <f t="shared" si="20"/>
        <v>0</v>
      </c>
      <c r="O103" s="39"/>
    </row>
    <row r="104" spans="1:15" ht="15.75" customHeight="1">
      <c r="A104" s="10" t="s">
        <v>192</v>
      </c>
      <c r="B104" s="9" t="s">
        <v>33</v>
      </c>
      <c r="C104" s="11">
        <v>9629479.3499999996</v>
      </c>
      <c r="D104" s="12">
        <f>SUM(D105:D109)</f>
        <v>9629479.3499999996</v>
      </c>
      <c r="E104" s="12">
        <f>SUM(E105:E109)</f>
        <v>2897349.35</v>
      </c>
      <c r="F104" s="12">
        <f>SUM(F105:F109)</f>
        <v>27714.35</v>
      </c>
      <c r="G104" s="12">
        <f>SUM(G105:G109)</f>
        <v>0</v>
      </c>
      <c r="H104" s="12">
        <f>SUM(H105:H109)</f>
        <v>2405156.8200000003</v>
      </c>
      <c r="I104" s="12">
        <f t="shared" si="20"/>
        <v>83.012316757728939</v>
      </c>
    </row>
    <row r="105" spans="1:15" s="21" customFormat="1" ht="15.75" customHeight="1">
      <c r="A105" s="14" t="s">
        <v>35</v>
      </c>
      <c r="B105" s="15" t="s">
        <v>36</v>
      </c>
      <c r="C105" s="16">
        <v>4716685</v>
      </c>
      <c r="D105" s="17">
        <v>4716685</v>
      </c>
      <c r="E105" s="17">
        <v>1404032</v>
      </c>
      <c r="F105" s="17">
        <v>0</v>
      </c>
      <c r="G105" s="17">
        <v>0</v>
      </c>
      <c r="H105" s="12">
        <v>1404032</v>
      </c>
      <c r="I105" s="12">
        <f t="shared" si="20"/>
        <v>100</v>
      </c>
      <c r="O105" s="39"/>
    </row>
    <row r="106" spans="1:15" s="21" customFormat="1" ht="63">
      <c r="A106" s="14" t="s">
        <v>37</v>
      </c>
      <c r="B106" s="15" t="s">
        <v>38</v>
      </c>
      <c r="C106" s="16">
        <v>3926160</v>
      </c>
      <c r="D106" s="17">
        <v>3926160</v>
      </c>
      <c r="E106" s="17">
        <v>981540</v>
      </c>
      <c r="F106" s="17">
        <v>0</v>
      </c>
      <c r="G106" s="17">
        <v>0</v>
      </c>
      <c r="H106" s="12">
        <v>794477</v>
      </c>
      <c r="I106" s="12">
        <f t="shared" si="20"/>
        <v>80.941887238421259</v>
      </c>
      <c r="O106" s="39"/>
    </row>
    <row r="107" spans="1:15" s="21" customFormat="1" ht="31.5">
      <c r="A107" s="14" t="s">
        <v>39</v>
      </c>
      <c r="B107" s="15" t="s">
        <v>40</v>
      </c>
      <c r="C107" s="16">
        <v>203320</v>
      </c>
      <c r="D107" s="17">
        <v>203320</v>
      </c>
      <c r="E107" s="17">
        <v>84063</v>
      </c>
      <c r="F107" s="17">
        <v>0</v>
      </c>
      <c r="G107" s="17">
        <v>0</v>
      </c>
      <c r="H107" s="12">
        <v>84063.47</v>
      </c>
      <c r="I107" s="12">
        <f t="shared" si="20"/>
        <v>100.00055910448116</v>
      </c>
      <c r="O107" s="39"/>
    </row>
    <row r="108" spans="1:15" s="21" customFormat="1" ht="15.75" customHeight="1">
      <c r="A108" s="14" t="s">
        <v>167</v>
      </c>
      <c r="B108" s="15" t="s">
        <v>162</v>
      </c>
      <c r="C108" s="16">
        <v>755600</v>
      </c>
      <c r="D108" s="17">
        <v>755600</v>
      </c>
      <c r="E108" s="17">
        <v>400000</v>
      </c>
      <c r="F108" s="17">
        <v>0</v>
      </c>
      <c r="G108" s="17">
        <v>0</v>
      </c>
      <c r="H108" s="12">
        <v>94870</v>
      </c>
      <c r="I108" s="12">
        <f t="shared" si="20"/>
        <v>23.717500000000001</v>
      </c>
      <c r="M108" s="21">
        <v>94870</v>
      </c>
      <c r="O108" s="39"/>
    </row>
    <row r="109" spans="1:15" s="21" customFormat="1" ht="31.5">
      <c r="A109" s="14" t="s">
        <v>168</v>
      </c>
      <c r="B109" s="15" t="s">
        <v>164</v>
      </c>
      <c r="C109" s="16">
        <v>27714.35</v>
      </c>
      <c r="D109" s="17">
        <v>27714.35</v>
      </c>
      <c r="E109" s="17">
        <v>27714.35</v>
      </c>
      <c r="F109" s="17">
        <v>27714.35</v>
      </c>
      <c r="G109" s="17">
        <v>0</v>
      </c>
      <c r="H109" s="12">
        <v>27714.35</v>
      </c>
      <c r="I109" s="12">
        <f t="shared" si="20"/>
        <v>100</v>
      </c>
      <c r="N109" s="21">
        <v>27714</v>
      </c>
      <c r="O109" s="39"/>
    </row>
    <row r="110" spans="1:15" ht="15.75" customHeight="1">
      <c r="A110" s="10" t="s">
        <v>193</v>
      </c>
      <c r="B110" s="9" t="s">
        <v>57</v>
      </c>
      <c r="C110" s="11">
        <v>8226000</v>
      </c>
      <c r="D110" s="12">
        <f>SUM(D111:D112)</f>
        <v>8286000</v>
      </c>
      <c r="E110" s="12">
        <f>SUM(E111:E112)</f>
        <v>5733500</v>
      </c>
      <c r="F110" s="12">
        <f>SUM(F111:F112)</f>
        <v>1156692.06</v>
      </c>
      <c r="G110" s="12">
        <f>SUM(G111:G112)</f>
        <v>0</v>
      </c>
      <c r="H110" s="12">
        <f>SUM(H111:H112)</f>
        <v>2047241.4700000002</v>
      </c>
      <c r="I110" s="12">
        <f t="shared" si="20"/>
        <v>35.706662073776926</v>
      </c>
    </row>
    <row r="111" spans="1:15" s="21" customFormat="1" ht="31.5">
      <c r="A111" s="14" t="s">
        <v>65</v>
      </c>
      <c r="B111" s="15" t="s">
        <v>66</v>
      </c>
      <c r="C111" s="16">
        <v>70000</v>
      </c>
      <c r="D111" s="17">
        <v>70000</v>
      </c>
      <c r="E111" s="17">
        <v>17500</v>
      </c>
      <c r="F111" s="17">
        <v>0</v>
      </c>
      <c r="G111" s="17">
        <v>0</v>
      </c>
      <c r="H111" s="12">
        <v>4615.6000000000004</v>
      </c>
      <c r="I111" s="12">
        <f t="shared" si="20"/>
        <v>26.374857142857145</v>
      </c>
      <c r="O111" s="39"/>
    </row>
    <row r="112" spans="1:15" s="21" customFormat="1" ht="19.5" customHeight="1">
      <c r="A112" s="14" t="s">
        <v>169</v>
      </c>
      <c r="B112" s="15" t="s">
        <v>162</v>
      </c>
      <c r="C112" s="16">
        <v>8156000</v>
      </c>
      <c r="D112" s="17">
        <v>8216000</v>
      </c>
      <c r="E112" s="17">
        <v>5716000</v>
      </c>
      <c r="F112" s="17">
        <v>1156692.06</v>
      </c>
      <c r="G112" s="17">
        <v>0</v>
      </c>
      <c r="H112" s="12">
        <v>2042625.87</v>
      </c>
      <c r="I112" s="12">
        <f t="shared" si="20"/>
        <v>35.735232155353394</v>
      </c>
      <c r="M112" s="21">
        <v>2042626</v>
      </c>
      <c r="O112" s="39"/>
    </row>
    <row r="113" spans="1:15" ht="15.75" customHeight="1">
      <c r="A113" s="10" t="s">
        <v>194</v>
      </c>
      <c r="B113" s="9" t="s">
        <v>69</v>
      </c>
      <c r="C113" s="11">
        <v>254000</v>
      </c>
      <c r="D113" s="12">
        <f>SUM(D114:D116)</f>
        <v>265002</v>
      </c>
      <c r="E113" s="12">
        <f>SUM(E114:E116)</f>
        <v>304924</v>
      </c>
      <c r="F113" s="12">
        <f>SUM(F114:F116)</f>
        <v>41469.839999999997</v>
      </c>
      <c r="G113" s="12">
        <f>SUM(G114:G116)</f>
        <v>0</v>
      </c>
      <c r="H113" s="12">
        <f>SUM(H114:H116)</f>
        <v>299379.40000000002</v>
      </c>
      <c r="I113" s="12">
        <f t="shared" si="20"/>
        <v>98.181645262426059</v>
      </c>
    </row>
    <row r="114" spans="1:15" s="21" customFormat="1" ht="47.25">
      <c r="A114" s="14" t="s">
        <v>116</v>
      </c>
      <c r="B114" s="15" t="s">
        <v>117</v>
      </c>
      <c r="C114" s="16">
        <v>2000</v>
      </c>
      <c r="D114" s="17">
        <v>11002</v>
      </c>
      <c r="E114" s="17">
        <v>11002</v>
      </c>
      <c r="F114" s="17">
        <v>0</v>
      </c>
      <c r="G114" s="17">
        <v>0</v>
      </c>
      <c r="H114" s="12">
        <v>11002</v>
      </c>
      <c r="I114" s="12">
        <f t="shared" si="20"/>
        <v>100</v>
      </c>
      <c r="O114" s="39"/>
    </row>
    <row r="115" spans="1:15" s="21" customFormat="1" ht="15.75" customHeight="1">
      <c r="A115" s="14" t="s">
        <v>118</v>
      </c>
      <c r="B115" s="15" t="s">
        <v>119</v>
      </c>
      <c r="C115" s="16">
        <v>0</v>
      </c>
      <c r="D115" s="17">
        <v>2000</v>
      </c>
      <c r="E115" s="17">
        <v>41922</v>
      </c>
      <c r="F115" s="17">
        <v>0</v>
      </c>
      <c r="G115" s="17">
        <v>0</v>
      </c>
      <c r="H115" s="12">
        <v>38097</v>
      </c>
      <c r="I115" s="12">
        <f t="shared" si="20"/>
        <v>90.87591240875912</v>
      </c>
      <c r="O115" s="39"/>
    </row>
    <row r="116" spans="1:15" s="21" customFormat="1" ht="15.75" customHeight="1">
      <c r="A116" s="14" t="s">
        <v>170</v>
      </c>
      <c r="B116" s="15" t="s">
        <v>162</v>
      </c>
      <c r="C116" s="16">
        <v>252000</v>
      </c>
      <c r="D116" s="17">
        <v>252000</v>
      </c>
      <c r="E116" s="17">
        <v>252000</v>
      </c>
      <c r="F116" s="17">
        <v>41469.839999999997</v>
      </c>
      <c r="G116" s="17">
        <v>0</v>
      </c>
      <c r="H116" s="12">
        <v>250280.4</v>
      </c>
      <c r="I116" s="12">
        <f t="shared" si="20"/>
        <v>99.317619047619047</v>
      </c>
      <c r="M116" s="21">
        <v>250280</v>
      </c>
      <c r="O116" s="39"/>
    </row>
    <row r="117" spans="1:15" ht="15.75" customHeight="1">
      <c r="A117" s="10" t="s">
        <v>195</v>
      </c>
      <c r="B117" s="9" t="s">
        <v>126</v>
      </c>
      <c r="C117" s="11">
        <v>1184000</v>
      </c>
      <c r="D117" s="12">
        <f>SUM(D118:D122)</f>
        <v>1184000</v>
      </c>
      <c r="E117" s="12">
        <f>SUM(E118:E122)</f>
        <v>755582</v>
      </c>
      <c r="F117" s="12">
        <f>SUM(F118:F122)</f>
        <v>60000</v>
      </c>
      <c r="G117" s="12">
        <f>SUM(G118:G122)</f>
        <v>0</v>
      </c>
      <c r="H117" s="12">
        <f>SUM(H118:H122)</f>
        <v>752017</v>
      </c>
      <c r="I117" s="12">
        <f t="shared" si="20"/>
        <v>99.528178278466143</v>
      </c>
    </row>
    <row r="118" spans="1:15" s="21" customFormat="1" ht="15.75" customHeight="1">
      <c r="A118" s="14" t="s">
        <v>132</v>
      </c>
      <c r="B118" s="15" t="s">
        <v>133</v>
      </c>
      <c r="C118" s="16">
        <v>24164</v>
      </c>
      <c r="D118" s="17">
        <v>24164</v>
      </c>
      <c r="E118" s="17">
        <v>6041</v>
      </c>
      <c r="F118" s="17">
        <v>0</v>
      </c>
      <c r="G118" s="17">
        <v>0</v>
      </c>
      <c r="H118" s="12">
        <v>4476</v>
      </c>
      <c r="I118" s="12">
        <f t="shared" si="20"/>
        <v>74.09369309716935</v>
      </c>
      <c r="O118" s="39"/>
    </row>
    <row r="119" spans="1:15" s="21" customFormat="1" ht="15.75" customHeight="1">
      <c r="A119" s="14" t="s">
        <v>134</v>
      </c>
      <c r="B119" s="15" t="s">
        <v>135</v>
      </c>
      <c r="C119" s="16">
        <v>10356</v>
      </c>
      <c r="D119" s="17">
        <v>10356</v>
      </c>
      <c r="E119" s="17">
        <v>6376</v>
      </c>
      <c r="F119" s="17">
        <v>0</v>
      </c>
      <c r="G119" s="17">
        <v>0</v>
      </c>
      <c r="H119" s="12">
        <v>6376</v>
      </c>
      <c r="I119" s="12">
        <f t="shared" si="20"/>
        <v>100</v>
      </c>
      <c r="O119" s="39"/>
    </row>
    <row r="120" spans="1:15" s="21" customFormat="1" ht="15.75">
      <c r="A120" s="14" t="s">
        <v>136</v>
      </c>
      <c r="B120" s="15" t="s">
        <v>137</v>
      </c>
      <c r="C120" s="16">
        <v>181230</v>
      </c>
      <c r="D120" s="17">
        <v>181230</v>
      </c>
      <c r="E120" s="17">
        <v>130443</v>
      </c>
      <c r="F120" s="17">
        <v>0</v>
      </c>
      <c r="G120" s="17">
        <v>0</v>
      </c>
      <c r="H120" s="12">
        <v>130443</v>
      </c>
      <c r="I120" s="12">
        <f t="shared" si="20"/>
        <v>100</v>
      </c>
      <c r="O120" s="39"/>
    </row>
    <row r="121" spans="1:15" s="21" customFormat="1" ht="15.75" customHeight="1">
      <c r="A121" s="14" t="s">
        <v>138</v>
      </c>
      <c r="B121" s="15" t="s">
        <v>139</v>
      </c>
      <c r="C121" s="16">
        <v>647250</v>
      </c>
      <c r="D121" s="17">
        <v>647250</v>
      </c>
      <c r="E121" s="17">
        <v>351722</v>
      </c>
      <c r="F121" s="17">
        <v>0</v>
      </c>
      <c r="G121" s="17">
        <v>0</v>
      </c>
      <c r="H121" s="12">
        <v>351722</v>
      </c>
      <c r="I121" s="12">
        <f t="shared" si="20"/>
        <v>100</v>
      </c>
      <c r="O121" s="39"/>
    </row>
    <row r="122" spans="1:15" s="21" customFormat="1" ht="15.75" customHeight="1">
      <c r="A122" s="14" t="s">
        <v>171</v>
      </c>
      <c r="B122" s="15" t="s">
        <v>162</v>
      </c>
      <c r="C122" s="16">
        <v>321000</v>
      </c>
      <c r="D122" s="17">
        <v>321000</v>
      </c>
      <c r="E122" s="17">
        <v>261000</v>
      </c>
      <c r="F122" s="17">
        <v>60000</v>
      </c>
      <c r="G122" s="17">
        <v>0</v>
      </c>
      <c r="H122" s="12">
        <v>259000</v>
      </c>
      <c r="I122" s="12">
        <f t="shared" si="20"/>
        <v>99.23371647509579</v>
      </c>
      <c r="M122" s="21">
        <v>259000</v>
      </c>
      <c r="O122" s="39"/>
    </row>
    <row r="123" spans="1:15" ht="15.75" customHeight="1">
      <c r="A123" s="10" t="s">
        <v>196</v>
      </c>
      <c r="B123" s="9" t="s">
        <v>142</v>
      </c>
      <c r="C123" s="11">
        <v>29464750.239999998</v>
      </c>
      <c r="D123" s="12">
        <f>SUM(D124:D128)</f>
        <v>38065674.240000002</v>
      </c>
      <c r="E123" s="12">
        <f>SUM(E124:E128)</f>
        <v>22920531.239999998</v>
      </c>
      <c r="F123" s="12">
        <f>SUM(F124:F128)</f>
        <v>606678.80000000005</v>
      </c>
      <c r="G123" s="12">
        <f>SUM(G124:G128)</f>
        <v>0</v>
      </c>
      <c r="H123" s="12">
        <f>SUM(H124:H128)</f>
        <v>9806320.9000000004</v>
      </c>
      <c r="I123" s="12">
        <f t="shared" si="20"/>
        <v>42.784003552615744</v>
      </c>
    </row>
    <row r="124" spans="1:15" s="21" customFormat="1" ht="15.75" customHeight="1">
      <c r="A124" s="14" t="s">
        <v>172</v>
      </c>
      <c r="B124" s="15" t="s">
        <v>162</v>
      </c>
      <c r="C124" s="16">
        <v>13780241</v>
      </c>
      <c r="D124" s="17">
        <v>15302165</v>
      </c>
      <c r="E124" s="17">
        <v>6111241</v>
      </c>
      <c r="F124" s="17">
        <v>532313</v>
      </c>
      <c r="G124" s="17">
        <v>0</v>
      </c>
      <c r="H124" s="12">
        <v>3162881.9</v>
      </c>
      <c r="I124" s="12">
        <f t="shared" si="20"/>
        <v>51.755149240555234</v>
      </c>
      <c r="M124" s="21">
        <v>3162882</v>
      </c>
      <c r="O124" s="39"/>
    </row>
    <row r="125" spans="1:15" s="21" customFormat="1" ht="63">
      <c r="A125" s="14" t="s">
        <v>173</v>
      </c>
      <c r="B125" s="15" t="s">
        <v>174</v>
      </c>
      <c r="C125" s="16">
        <v>1900000</v>
      </c>
      <c r="D125" s="17">
        <v>2500000</v>
      </c>
      <c r="E125" s="17">
        <v>1984000</v>
      </c>
      <c r="F125" s="17">
        <v>0</v>
      </c>
      <c r="G125" s="17">
        <v>0</v>
      </c>
      <c r="H125" s="12"/>
      <c r="I125" s="12">
        <f t="shared" si="20"/>
        <v>0</v>
      </c>
      <c r="O125" s="39"/>
    </row>
    <row r="126" spans="1:15" s="21" customFormat="1" ht="15.75" customHeight="1">
      <c r="A126" s="14" t="s">
        <v>175</v>
      </c>
      <c r="B126" s="15" t="s">
        <v>176</v>
      </c>
      <c r="C126" s="16">
        <v>11954000</v>
      </c>
      <c r="D126" s="17">
        <v>12139000</v>
      </c>
      <c r="E126" s="17">
        <v>6939000</v>
      </c>
      <c r="F126" s="17">
        <v>30000</v>
      </c>
      <c r="G126" s="17">
        <v>0</v>
      </c>
      <c r="H126" s="12">
        <v>5461383</v>
      </c>
      <c r="I126" s="12">
        <f t="shared" si="20"/>
        <v>78.705620406398609</v>
      </c>
      <c r="O126" s="39"/>
    </row>
    <row r="127" spans="1:15" s="21" customFormat="1" ht="15.75" customHeight="1">
      <c r="A127" s="14" t="s">
        <v>177</v>
      </c>
      <c r="B127" s="15" t="s">
        <v>178</v>
      </c>
      <c r="C127" s="16">
        <v>1440432.7</v>
      </c>
      <c r="D127" s="17">
        <v>7734432.7000000002</v>
      </c>
      <c r="E127" s="17">
        <v>7674432.7000000002</v>
      </c>
      <c r="F127" s="17">
        <v>43005.8</v>
      </c>
      <c r="G127" s="17">
        <v>0</v>
      </c>
      <c r="H127" s="12">
        <v>1057885</v>
      </c>
      <c r="I127" s="12">
        <f t="shared" si="20"/>
        <v>13.784536803612859</v>
      </c>
      <c r="O127" s="39"/>
    </row>
    <row r="128" spans="1:15" s="21" customFormat="1" ht="47.25">
      <c r="A128" s="14" t="s">
        <v>179</v>
      </c>
      <c r="B128" s="15" t="s">
        <v>180</v>
      </c>
      <c r="C128" s="16">
        <v>390076.54</v>
      </c>
      <c r="D128" s="17">
        <v>390076.54</v>
      </c>
      <c r="E128" s="17">
        <v>211857.54</v>
      </c>
      <c r="F128" s="17">
        <v>1360</v>
      </c>
      <c r="G128" s="17">
        <v>0</v>
      </c>
      <c r="H128" s="12">
        <v>124171</v>
      </c>
      <c r="I128" s="12">
        <f t="shared" si="20"/>
        <v>58.610611640255996</v>
      </c>
      <c r="O128" s="39"/>
    </row>
    <row r="129" spans="1:15" ht="15.75" customHeight="1">
      <c r="A129" s="10" t="s">
        <v>197</v>
      </c>
      <c r="B129" s="9" t="s">
        <v>149</v>
      </c>
      <c r="C129" s="11">
        <v>146000</v>
      </c>
      <c r="D129" s="12">
        <f>D130</f>
        <v>146000</v>
      </c>
      <c r="E129" s="12">
        <f>E130</f>
        <v>146000</v>
      </c>
      <c r="F129" s="12">
        <f>F130</f>
        <v>26000</v>
      </c>
      <c r="G129" s="12">
        <f>G130</f>
        <v>0</v>
      </c>
      <c r="H129" s="12">
        <f>H130</f>
        <v>133719.20000000001</v>
      </c>
      <c r="I129" s="12">
        <f t="shared" si="20"/>
        <v>91.58849315068494</v>
      </c>
    </row>
    <row r="130" spans="1:15" s="21" customFormat="1" ht="15.75" customHeight="1">
      <c r="A130" s="14" t="s">
        <v>181</v>
      </c>
      <c r="B130" s="15" t="s">
        <v>162</v>
      </c>
      <c r="C130" s="16">
        <v>146000</v>
      </c>
      <c r="D130" s="17">
        <v>146000</v>
      </c>
      <c r="E130" s="17">
        <v>146000</v>
      </c>
      <c r="F130" s="17">
        <v>26000</v>
      </c>
      <c r="G130" s="17">
        <v>0</v>
      </c>
      <c r="H130" s="12">
        <v>133719.20000000001</v>
      </c>
      <c r="I130" s="12">
        <f t="shared" si="20"/>
        <v>91.58849315068494</v>
      </c>
      <c r="M130" s="21">
        <v>133719</v>
      </c>
      <c r="O130" s="39"/>
    </row>
    <row r="131" spans="1:15" ht="15.75" customHeight="1">
      <c r="A131" s="10" t="s">
        <v>155</v>
      </c>
      <c r="B131" s="9" t="s">
        <v>156</v>
      </c>
      <c r="C131" s="11">
        <v>67258689.040000007</v>
      </c>
      <c r="D131" s="12">
        <f>D97+D104+D110+D113+D117+D123+D129</f>
        <v>74789615.039999992</v>
      </c>
      <c r="E131" s="12">
        <f>E97+E104+E110+E113+E117+E123+E129</f>
        <v>43826160.039999992</v>
      </c>
      <c r="F131" s="12">
        <f>F97+F104+F110+F113+F117+F123+F129</f>
        <v>2771636.0700000003</v>
      </c>
      <c r="G131" s="12">
        <f>G97+G104+G110+G113+G117+G123+G129</f>
        <v>0</v>
      </c>
      <c r="H131" s="12">
        <f>H97+H104+H110+H113+H117+H123+H129</f>
        <v>19536328.91</v>
      </c>
      <c r="I131" s="12">
        <f t="shared" si="20"/>
        <v>44.576866629814837</v>
      </c>
    </row>
    <row r="132" spans="1:15" ht="15.75" customHeight="1">
      <c r="A132" s="13"/>
      <c r="B132" s="13"/>
      <c r="C132" s="13"/>
      <c r="D132" s="13"/>
      <c r="E132" s="13"/>
      <c r="F132" s="13"/>
      <c r="G132" s="13"/>
      <c r="H132" s="13"/>
      <c r="I132" s="13"/>
      <c r="M132">
        <f>SUM(M97:M131)</f>
        <v>9788620</v>
      </c>
      <c r="N132">
        <f>SUM(N97:N131)</f>
        <v>86539</v>
      </c>
      <c r="O132" s="38">
        <f>SUM(O97:O131)</f>
        <v>80000</v>
      </c>
    </row>
    <row r="133" spans="1:15" ht="15.75" customHeight="1">
      <c r="A133" s="13"/>
      <c r="B133" s="13"/>
      <c r="C133" s="13"/>
      <c r="D133" s="13"/>
      <c r="E133" s="13"/>
      <c r="F133" s="13"/>
      <c r="G133" s="13"/>
      <c r="H133" s="13"/>
      <c r="I133" s="13"/>
    </row>
    <row r="134" spans="1:15" ht="15.75" customHeight="1">
      <c r="A134" s="13"/>
      <c r="B134" s="42" t="s">
        <v>218</v>
      </c>
      <c r="C134" s="13"/>
      <c r="D134" s="13"/>
      <c r="E134" s="13"/>
      <c r="F134" s="13"/>
      <c r="G134" s="13"/>
      <c r="H134" s="43" t="s">
        <v>219</v>
      </c>
      <c r="I134" s="13"/>
    </row>
    <row r="135" spans="1:15" ht="15.75" customHeight="1">
      <c r="A135" s="13"/>
      <c r="B135" s="13"/>
      <c r="C135" s="13"/>
      <c r="D135" s="13"/>
      <c r="E135" s="13"/>
      <c r="F135" s="13"/>
      <c r="G135" s="13"/>
      <c r="H135" s="13"/>
      <c r="I135" s="13"/>
    </row>
    <row r="136" spans="1:15" ht="15.75" customHeight="1">
      <c r="A136" s="47"/>
      <c r="B136" s="47"/>
      <c r="C136" s="47"/>
      <c r="D136" s="47"/>
      <c r="E136" s="47"/>
      <c r="F136" s="47"/>
      <c r="G136" s="47"/>
      <c r="H136" s="47"/>
      <c r="I136" s="47"/>
    </row>
    <row r="137" spans="1:15" ht="15.75" customHeight="1">
      <c r="A137" s="13"/>
      <c r="B137" s="13"/>
      <c r="C137" s="13"/>
      <c r="D137" s="13"/>
      <c r="E137" s="13"/>
      <c r="F137" s="13"/>
      <c r="G137" s="13"/>
      <c r="H137" s="13"/>
      <c r="I137" s="13"/>
    </row>
    <row r="138" spans="1:15" ht="15.75" customHeight="1">
      <c r="A138" s="13"/>
      <c r="B138" s="13"/>
      <c r="C138" s="13"/>
      <c r="D138" s="13"/>
      <c r="E138" s="13"/>
      <c r="F138" s="13"/>
      <c r="G138" s="13"/>
      <c r="H138" s="13"/>
      <c r="I138" s="13"/>
    </row>
    <row r="139" spans="1:15" ht="15.75" customHeight="1">
      <c r="A139" s="13"/>
      <c r="B139" s="13"/>
      <c r="C139" s="13"/>
      <c r="D139" s="13"/>
      <c r="E139" s="13"/>
      <c r="F139" s="13"/>
      <c r="G139" s="13"/>
      <c r="H139" s="13"/>
      <c r="I139" s="13"/>
    </row>
    <row r="140" spans="1:15" ht="15.75" customHeight="1">
      <c r="A140" s="13"/>
      <c r="B140" s="13"/>
      <c r="C140" s="13"/>
      <c r="D140" s="13"/>
      <c r="E140" s="13"/>
      <c r="F140" s="13"/>
      <c r="G140" s="13"/>
      <c r="H140" s="13"/>
      <c r="I140" s="13"/>
    </row>
    <row r="141" spans="1:15" ht="15.75" customHeight="1">
      <c r="A141" s="13"/>
      <c r="B141" s="13"/>
      <c r="C141" s="13"/>
      <c r="D141" s="13"/>
      <c r="E141" s="13"/>
      <c r="F141" s="13"/>
      <c r="G141" s="13"/>
      <c r="H141" s="13"/>
      <c r="I141" s="13"/>
    </row>
    <row r="142" spans="1:15" ht="15.75" customHeight="1">
      <c r="A142" s="13"/>
      <c r="B142" s="13"/>
      <c r="C142" s="13"/>
      <c r="D142" s="13"/>
      <c r="E142" s="13"/>
      <c r="F142" s="13"/>
      <c r="G142" s="13"/>
      <c r="H142" s="13"/>
      <c r="I142" s="13"/>
    </row>
    <row r="143" spans="1:15" ht="15.75" customHeight="1">
      <c r="A143" s="13"/>
      <c r="B143" s="13"/>
      <c r="C143" s="13"/>
      <c r="D143" s="13"/>
      <c r="E143" s="13"/>
      <c r="F143" s="13"/>
      <c r="G143" s="13"/>
      <c r="H143" s="13"/>
      <c r="I143" s="13"/>
    </row>
    <row r="144" spans="1:15" ht="15.75" customHeight="1">
      <c r="A144" s="13"/>
      <c r="B144" s="13"/>
      <c r="C144" s="13"/>
      <c r="D144" s="13"/>
      <c r="E144" s="13"/>
      <c r="F144" s="13"/>
      <c r="G144" s="13"/>
      <c r="H144" s="13"/>
      <c r="I144" s="13"/>
    </row>
    <row r="145" spans="1:9" ht="15.75" customHeight="1">
      <c r="A145" s="13"/>
      <c r="B145" s="13"/>
      <c r="C145" s="13"/>
      <c r="D145" s="13"/>
      <c r="E145" s="13"/>
      <c r="F145" s="13"/>
      <c r="G145" s="13"/>
      <c r="H145" s="13"/>
      <c r="I145" s="13"/>
    </row>
    <row r="146" spans="1:9" ht="15.75" customHeight="1">
      <c r="A146" s="13"/>
      <c r="B146" s="13"/>
      <c r="C146" s="13"/>
      <c r="D146" s="13"/>
      <c r="E146" s="13"/>
      <c r="F146" s="13"/>
      <c r="G146" s="13"/>
      <c r="H146" s="13"/>
      <c r="I146" s="13"/>
    </row>
  </sheetData>
  <sheetProtection selectLockedCells="1" selectUnlockedCells="1"/>
  <mergeCells count="8">
    <mergeCell ref="H1:I1"/>
    <mergeCell ref="A136:I136"/>
    <mergeCell ref="A5:I5"/>
    <mergeCell ref="A6:I6"/>
    <mergeCell ref="A8:I8"/>
    <mergeCell ref="A95:I95"/>
    <mergeCell ref="H4:I4"/>
    <mergeCell ref="H3:I3"/>
  </mergeCells>
  <phoneticPr fontId="4" type="noConversion"/>
  <pageMargins left="0.55118110236220474" right="0.39370078740157483" top="0.39370078740157483" bottom="0.39370078740157483" header="0.27559055118110237" footer="0.35433070866141736"/>
  <pageSetup paperSize="9" scale="63" fitToHeight="5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Погодження </vt:lpstr>
      <vt:lpstr>Лист1</vt:lpstr>
      <vt:lpstr>'Погодження '!Область_печати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Finviddil</dc:creator>
  <cp:lastModifiedBy>Орг відділ 3</cp:lastModifiedBy>
  <cp:lastPrinted>2017-07-13T12:01:11Z</cp:lastPrinted>
  <dcterms:created xsi:type="dcterms:W3CDTF">2017-04-11T12:07:06Z</dcterms:created>
  <dcterms:modified xsi:type="dcterms:W3CDTF">2017-07-20T13:27:21Z</dcterms:modified>
</cp:coreProperties>
</file>